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F:\MJCC\"/>
    </mc:Choice>
  </mc:AlternateContent>
  <xr:revisionPtr revIDLastSave="0" documentId="13_ncr:1_{A378491E-36C8-41A3-9F4A-422D1C4C9D50}" xr6:coauthVersionLast="37" xr6:coauthVersionMax="37" xr10:uidLastSave="{00000000-0000-0000-0000-000000000000}"/>
  <bookViews>
    <workbookView xWindow="0" yWindow="0" windowWidth="15360" windowHeight="7545" xr2:uid="{00000000-000D-0000-FFFF-FFFF00000000}"/>
  </bookViews>
  <sheets>
    <sheet name="2" sheetId="1" r:id="rId1"/>
    <sheet name="7" sheetId="7" r:id="rId2"/>
    <sheet name="8" sheetId="8" r:id="rId3"/>
  </sheets>
  <calcPr calcId="179021"/>
</workbook>
</file>

<file path=xl/calcChain.xml><?xml version="1.0" encoding="utf-8"?>
<calcChain xmlns="http://schemas.openxmlformats.org/spreadsheetml/2006/main">
  <c r="I193" i="8" l="1"/>
  <c r="I61" i="8"/>
  <c r="I59" i="8" s="1"/>
  <c r="H61" i="8"/>
  <c r="H59" i="8" s="1"/>
  <c r="Y60" i="8"/>
  <c r="V59" i="8"/>
  <c r="V60" i="8"/>
  <c r="V61" i="8"/>
  <c r="V62" i="8"/>
  <c r="V63" i="8"/>
  <c r="Q59" i="8"/>
  <c r="R59" i="8"/>
  <c r="S59" i="8"/>
  <c r="Q60" i="8"/>
  <c r="P60" i="8" s="1"/>
  <c r="R60" i="8"/>
  <c r="S60" i="8"/>
  <c r="Q61" i="8"/>
  <c r="R61" i="8"/>
  <c r="S61" i="8"/>
  <c r="Q62" i="8"/>
  <c r="R62" i="8"/>
  <c r="S62" i="8"/>
  <c r="Q63" i="8"/>
  <c r="R63" i="8"/>
  <c r="S63" i="8"/>
  <c r="M59" i="8"/>
  <c r="Y59" i="8" s="1"/>
  <c r="M60" i="8"/>
  <c r="M61" i="8"/>
  <c r="Y61" i="8" s="1"/>
  <c r="M62" i="8"/>
  <c r="Y62" i="8" s="1"/>
  <c r="M63" i="8"/>
  <c r="Y63" i="8" s="1"/>
  <c r="J59" i="8"/>
  <c r="J60" i="8"/>
  <c r="J61" i="8"/>
  <c r="J62" i="8"/>
  <c r="J63" i="8"/>
  <c r="G60" i="8"/>
  <c r="G61" i="8"/>
  <c r="G62" i="8"/>
  <c r="F62" i="8" s="1"/>
  <c r="G63" i="8"/>
  <c r="F63" i="8" s="1"/>
  <c r="F61" i="8"/>
  <c r="V153" i="8"/>
  <c r="V154" i="8"/>
  <c r="Q153" i="8"/>
  <c r="R153" i="8"/>
  <c r="S153" i="8"/>
  <c r="Q154" i="8"/>
  <c r="R154" i="8"/>
  <c r="S154" i="8"/>
  <c r="M153" i="8"/>
  <c r="M154" i="8"/>
  <c r="J153" i="8"/>
  <c r="Y153" i="8" s="1"/>
  <c r="J154" i="8"/>
  <c r="Y154" i="8" s="1"/>
  <c r="G153" i="8"/>
  <c r="G154" i="8"/>
  <c r="V110" i="8"/>
  <c r="Q110" i="8"/>
  <c r="R110" i="8"/>
  <c r="S110" i="8"/>
  <c r="M110" i="8"/>
  <c r="Y110" i="8" s="1"/>
  <c r="J110" i="8"/>
  <c r="G110" i="8"/>
  <c r="G109" i="8"/>
  <c r="H76" i="8"/>
  <c r="G59" i="8" l="1"/>
  <c r="F59" i="8" s="1"/>
  <c r="P154" i="8"/>
  <c r="P62" i="8"/>
  <c r="P110" i="8"/>
  <c r="P63" i="8"/>
  <c r="P59" i="8"/>
  <c r="P153" i="8"/>
  <c r="P61" i="8"/>
  <c r="V150" i="8"/>
  <c r="Y146" i="8"/>
  <c r="Y150" i="8"/>
  <c r="V145" i="8"/>
  <c r="Q145" i="8"/>
  <c r="R145" i="8"/>
  <c r="S145" i="8"/>
  <c r="Q146" i="8"/>
  <c r="R146" i="8"/>
  <c r="S146" i="8"/>
  <c r="Q147" i="8"/>
  <c r="P147" i="8" s="1"/>
  <c r="R147" i="8"/>
  <c r="S147" i="8"/>
  <c r="Q148" i="8"/>
  <c r="R148" i="8"/>
  <c r="S148" i="8"/>
  <c r="Q149" i="8"/>
  <c r="P149" i="8" s="1"/>
  <c r="R149" i="8"/>
  <c r="S149" i="8"/>
  <c r="Q150" i="8"/>
  <c r="R150" i="8"/>
  <c r="S150" i="8"/>
  <c r="M145" i="8"/>
  <c r="Y145" i="8" s="1"/>
  <c r="M146" i="8"/>
  <c r="M147" i="8"/>
  <c r="Y147" i="8" s="1"/>
  <c r="M148" i="8"/>
  <c r="Y148" i="8" s="1"/>
  <c r="M149" i="8"/>
  <c r="Y149" i="8" s="1"/>
  <c r="M150" i="8"/>
  <c r="M151" i="8"/>
  <c r="M152" i="8"/>
  <c r="M155" i="8"/>
  <c r="J145" i="8"/>
  <c r="J146" i="8"/>
  <c r="J147" i="8"/>
  <c r="J148" i="8"/>
  <c r="J149" i="8"/>
  <c r="J150" i="8"/>
  <c r="G145" i="8"/>
  <c r="G146" i="8"/>
  <c r="G147" i="8"/>
  <c r="G148" i="8"/>
  <c r="G149" i="8"/>
  <c r="G150" i="8"/>
  <c r="V123" i="8"/>
  <c r="Q123" i="8"/>
  <c r="R123" i="8"/>
  <c r="S123" i="8"/>
  <c r="M123" i="8"/>
  <c r="Y123" i="8" s="1"/>
  <c r="J123" i="8"/>
  <c r="G123" i="8"/>
  <c r="V120" i="8"/>
  <c r="S120" i="8"/>
  <c r="Q120" i="8"/>
  <c r="R120" i="8"/>
  <c r="M120" i="8"/>
  <c r="J120" i="8"/>
  <c r="G120" i="8"/>
  <c r="V104" i="8"/>
  <c r="S104" i="8"/>
  <c r="Q104" i="8"/>
  <c r="R104" i="8"/>
  <c r="M104" i="8"/>
  <c r="Y104" i="8" s="1"/>
  <c r="J104" i="8"/>
  <c r="G104" i="8"/>
  <c r="V17" i="8"/>
  <c r="Q17" i="8"/>
  <c r="R17" i="8"/>
  <c r="S17" i="8"/>
  <c r="M17" i="8"/>
  <c r="Y17" i="8" s="1"/>
  <c r="G17" i="8"/>
  <c r="J17" i="8"/>
  <c r="P104" i="8" l="1"/>
  <c r="P145" i="8"/>
  <c r="P17" i="8"/>
  <c r="Y120" i="8"/>
  <c r="P150" i="8"/>
  <c r="P146" i="8"/>
  <c r="P120" i="8"/>
  <c r="P123" i="8"/>
  <c r="P148" i="8"/>
  <c r="X83" i="8"/>
  <c r="X81" i="8" s="1"/>
  <c r="X79" i="8" s="1"/>
  <c r="X193" i="8"/>
  <c r="W193" i="8"/>
  <c r="X186" i="8"/>
  <c r="W186" i="8"/>
  <c r="X181" i="8"/>
  <c r="W181" i="8"/>
  <c r="X172" i="8"/>
  <c r="W172" i="8"/>
  <c r="U83" i="8"/>
  <c r="U81" i="8" s="1"/>
  <c r="U79" i="8" s="1"/>
  <c r="U193" i="8"/>
  <c r="T193" i="8"/>
  <c r="U186" i="8"/>
  <c r="T186" i="8"/>
  <c r="U181" i="8"/>
  <c r="T181" i="8"/>
  <c r="U172" i="8"/>
  <c r="T172" i="8"/>
  <c r="O193" i="8"/>
  <c r="N193" i="8"/>
  <c r="O186" i="8"/>
  <c r="N186" i="8"/>
  <c r="O181" i="8"/>
  <c r="N181" i="8"/>
  <c r="O172" i="8"/>
  <c r="N172" i="8"/>
  <c r="O83" i="8"/>
  <c r="O79" i="8" s="1"/>
  <c r="L203" i="8"/>
  <c r="L201" i="8" s="1"/>
  <c r="L193" i="8"/>
  <c r="K193" i="8"/>
  <c r="L186" i="8"/>
  <c r="K186" i="8"/>
  <c r="K184" i="8" s="1"/>
  <c r="L181" i="8"/>
  <c r="K181" i="8"/>
  <c r="I181" i="8"/>
  <c r="H181" i="8"/>
  <c r="L172" i="8"/>
  <c r="K172" i="8"/>
  <c r="I172" i="8"/>
  <c r="H172" i="8"/>
  <c r="L169" i="8"/>
  <c r="L162" i="8"/>
  <c r="L160" i="8" s="1"/>
  <c r="L83" i="8"/>
  <c r="I203" i="8"/>
  <c r="I201" i="8" s="1"/>
  <c r="H193" i="8"/>
  <c r="I186" i="8"/>
  <c r="I184" i="8" s="1"/>
  <c r="H186" i="8"/>
  <c r="I169" i="8"/>
  <c r="I167" i="8" s="1"/>
  <c r="I162" i="8"/>
  <c r="I160" i="8" s="1"/>
  <c r="I117" i="8"/>
  <c r="H117" i="8"/>
  <c r="I83" i="8"/>
  <c r="I81" i="8" s="1"/>
  <c r="I79" i="8" s="1"/>
  <c r="X210" i="8"/>
  <c r="W210" i="8"/>
  <c r="U210" i="8"/>
  <c r="T210" i="8"/>
  <c r="O210" i="8"/>
  <c r="N210" i="8"/>
  <c r="L210" i="8"/>
  <c r="K210" i="8"/>
  <c r="I210" i="8"/>
  <c r="H210" i="8"/>
  <c r="X74" i="8"/>
  <c r="W74" i="8"/>
  <c r="U74" i="8"/>
  <c r="T74" i="8"/>
  <c r="O74" i="8"/>
  <c r="N74" i="8"/>
  <c r="L74" i="8"/>
  <c r="I74" i="8"/>
  <c r="V50" i="8"/>
  <c r="V51" i="8"/>
  <c r="Q50" i="8"/>
  <c r="R50" i="8"/>
  <c r="S50" i="8"/>
  <c r="Q51" i="8"/>
  <c r="R51" i="8"/>
  <c r="S51" i="8"/>
  <c r="M50" i="8"/>
  <c r="M51" i="8"/>
  <c r="M52" i="8"/>
  <c r="J50" i="8"/>
  <c r="J51" i="8"/>
  <c r="J52" i="8"/>
  <c r="G50" i="8"/>
  <c r="G51" i="8"/>
  <c r="G52" i="8"/>
  <c r="V148" i="8"/>
  <c r="V146" i="8"/>
  <c r="V109" i="8"/>
  <c r="V111" i="8"/>
  <c r="Q109" i="8"/>
  <c r="R109" i="8"/>
  <c r="S109" i="8"/>
  <c r="Q111" i="8"/>
  <c r="R111" i="8"/>
  <c r="S111" i="8"/>
  <c r="M109" i="8"/>
  <c r="M111" i="8"/>
  <c r="J109" i="8"/>
  <c r="J111" i="8"/>
  <c r="I99" i="8"/>
  <c r="I97" i="8" s="1"/>
  <c r="V101" i="8"/>
  <c r="Q101" i="8"/>
  <c r="R101" i="8"/>
  <c r="S101" i="8"/>
  <c r="M101" i="8"/>
  <c r="J101" i="8"/>
  <c r="G101" i="8"/>
  <c r="G76" i="8"/>
  <c r="L178" i="8"/>
  <c r="L176" i="8" s="1"/>
  <c r="V180" i="8"/>
  <c r="Q180" i="8"/>
  <c r="R180" i="8"/>
  <c r="S180" i="8"/>
  <c r="M180" i="8"/>
  <c r="J180" i="8"/>
  <c r="G180" i="8"/>
  <c r="V151" i="8"/>
  <c r="V152" i="8"/>
  <c r="Q151" i="8"/>
  <c r="R151" i="8"/>
  <c r="S151" i="8"/>
  <c r="Q152" i="8"/>
  <c r="R152" i="8"/>
  <c r="S152" i="8"/>
  <c r="J151" i="8"/>
  <c r="J152" i="8"/>
  <c r="G151" i="8"/>
  <c r="G152" i="8"/>
  <c r="V130" i="8"/>
  <c r="V131" i="8"/>
  <c r="R130" i="8"/>
  <c r="S130" i="8"/>
  <c r="R131" i="8"/>
  <c r="S131" i="8"/>
  <c r="Q130" i="8"/>
  <c r="P130" i="8" s="1"/>
  <c r="Q131" i="8"/>
  <c r="M130" i="8"/>
  <c r="M131" i="8"/>
  <c r="J130" i="8"/>
  <c r="J131" i="8"/>
  <c r="G130" i="8"/>
  <c r="G131" i="8"/>
  <c r="V129" i="8"/>
  <c r="Q129" i="8"/>
  <c r="R129" i="8"/>
  <c r="S129" i="8"/>
  <c r="M129" i="8"/>
  <c r="J129" i="8"/>
  <c r="G129" i="8"/>
  <c r="H137" i="8"/>
  <c r="H135" i="8" s="1"/>
  <c r="I137" i="8"/>
  <c r="I135" i="8" s="1"/>
  <c r="K137" i="8"/>
  <c r="K135" i="8" s="1"/>
  <c r="L137" i="8"/>
  <c r="L135" i="8" s="1"/>
  <c r="N137" i="8"/>
  <c r="N135" i="8" s="1"/>
  <c r="O137" i="8"/>
  <c r="O135" i="8" s="1"/>
  <c r="T137" i="8"/>
  <c r="T135" i="8" s="1"/>
  <c r="U137" i="8"/>
  <c r="U135" i="8" s="1"/>
  <c r="W137" i="8"/>
  <c r="W135" i="8" s="1"/>
  <c r="X137" i="8"/>
  <c r="X135" i="8" s="1"/>
  <c r="V118" i="8"/>
  <c r="V119" i="8"/>
  <c r="V121" i="8"/>
  <c r="V122" i="8"/>
  <c r="V124" i="8"/>
  <c r="V125" i="8"/>
  <c r="V126" i="8"/>
  <c r="V127" i="8"/>
  <c r="X117" i="8"/>
  <c r="W117" i="8"/>
  <c r="S118" i="8"/>
  <c r="S119" i="8"/>
  <c r="S121" i="8"/>
  <c r="S122" i="8"/>
  <c r="S124" i="8"/>
  <c r="S125" i="8"/>
  <c r="S126" i="8"/>
  <c r="S127" i="8"/>
  <c r="U117" i="8"/>
  <c r="U115" i="8" s="1"/>
  <c r="T117" i="8"/>
  <c r="Q119" i="8"/>
  <c r="R119" i="8"/>
  <c r="Q121" i="8"/>
  <c r="R121" i="8"/>
  <c r="Q122" i="8"/>
  <c r="R122" i="8"/>
  <c r="Q124" i="8"/>
  <c r="R124" i="8"/>
  <c r="Q125" i="8"/>
  <c r="R125" i="8"/>
  <c r="Q126" i="8"/>
  <c r="R126" i="8"/>
  <c r="Q127" i="8"/>
  <c r="R127" i="8"/>
  <c r="M118" i="8"/>
  <c r="M119" i="8"/>
  <c r="M121" i="8"/>
  <c r="M122" i="8"/>
  <c r="M124" i="8"/>
  <c r="M125" i="8"/>
  <c r="M126" i="8"/>
  <c r="M127" i="8"/>
  <c r="O117" i="8"/>
  <c r="N117" i="8"/>
  <c r="J118" i="8"/>
  <c r="J119" i="8"/>
  <c r="J121" i="8"/>
  <c r="J122" i="8"/>
  <c r="J124" i="8"/>
  <c r="J125" i="8"/>
  <c r="J126" i="8"/>
  <c r="J127" i="8"/>
  <c r="L117" i="8"/>
  <c r="L115" i="8" s="1"/>
  <c r="K117" i="8"/>
  <c r="G118" i="8"/>
  <c r="G119" i="8"/>
  <c r="G121" i="8"/>
  <c r="G122" i="8"/>
  <c r="G124" i="8"/>
  <c r="G125" i="8"/>
  <c r="G126" i="8"/>
  <c r="G127" i="8"/>
  <c r="V108" i="8"/>
  <c r="S108" i="8"/>
  <c r="R108" i="8"/>
  <c r="Q108" i="8"/>
  <c r="M108" i="8"/>
  <c r="J108" i="8"/>
  <c r="G108" i="8"/>
  <c r="V86" i="8"/>
  <c r="S86" i="8"/>
  <c r="Q86" i="8"/>
  <c r="R86" i="8"/>
  <c r="M86" i="8"/>
  <c r="J86" i="8"/>
  <c r="G86" i="8"/>
  <c r="V75" i="8"/>
  <c r="V76" i="8"/>
  <c r="V77" i="8"/>
  <c r="V78" i="8"/>
  <c r="S75" i="8"/>
  <c r="S76" i="8"/>
  <c r="S77" i="8"/>
  <c r="S78" i="8"/>
  <c r="R76" i="8"/>
  <c r="R77" i="8"/>
  <c r="R78" i="8"/>
  <c r="Q75" i="8"/>
  <c r="Q77" i="8"/>
  <c r="Q78" i="8"/>
  <c r="M75" i="8"/>
  <c r="M76" i="8"/>
  <c r="M77" i="8"/>
  <c r="M78" i="8"/>
  <c r="J75" i="8"/>
  <c r="J77" i="8"/>
  <c r="J78" i="8"/>
  <c r="K76" i="8" s="1"/>
  <c r="K74" i="8" s="1"/>
  <c r="G75" i="8"/>
  <c r="G77" i="8"/>
  <c r="G78" i="8"/>
  <c r="G58" i="8"/>
  <c r="J58" i="8"/>
  <c r="M58" i="8"/>
  <c r="Q58" i="8"/>
  <c r="R58" i="8"/>
  <c r="S58" i="8"/>
  <c r="V58" i="8"/>
  <c r="G39" i="8"/>
  <c r="J39" i="8"/>
  <c r="M39" i="8"/>
  <c r="Q39" i="8"/>
  <c r="R39" i="8"/>
  <c r="S39" i="8"/>
  <c r="V39" i="8"/>
  <c r="G26" i="8"/>
  <c r="J26" i="8"/>
  <c r="M26" i="8"/>
  <c r="Q26" i="8"/>
  <c r="R26" i="8"/>
  <c r="S26" i="8"/>
  <c r="V26" i="8"/>
  <c r="N9" i="1"/>
  <c r="O9" i="1"/>
  <c r="N11" i="1"/>
  <c r="O11" i="1"/>
  <c r="N13" i="1"/>
  <c r="O13" i="1"/>
  <c r="N14" i="1"/>
  <c r="O14" i="1"/>
  <c r="N15" i="1"/>
  <c r="O15" i="1"/>
  <c r="N16" i="1"/>
  <c r="O16" i="1"/>
  <c r="N18" i="1"/>
  <c r="O18" i="1"/>
  <c r="N19" i="1"/>
  <c r="O19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1" i="1"/>
  <c r="O41" i="1"/>
  <c r="N42" i="1"/>
  <c r="O42" i="1"/>
  <c r="N43" i="1"/>
  <c r="O43" i="1"/>
  <c r="N45" i="1"/>
  <c r="O45" i="1"/>
  <c r="N47" i="1"/>
  <c r="O47" i="1"/>
  <c r="N48" i="1"/>
  <c r="O48" i="1"/>
  <c r="N50" i="1"/>
  <c r="O50" i="1"/>
  <c r="N51" i="1"/>
  <c r="O51" i="1"/>
  <c r="N53" i="1"/>
  <c r="O53" i="1"/>
  <c r="N54" i="1"/>
  <c r="O54" i="1"/>
  <c r="N55" i="1"/>
  <c r="O55" i="1"/>
  <c r="N57" i="1"/>
  <c r="O57" i="1"/>
  <c r="N58" i="1"/>
  <c r="O58" i="1"/>
  <c r="N60" i="1"/>
  <c r="O60" i="1"/>
  <c r="N62" i="1"/>
  <c r="O62" i="1"/>
  <c r="N63" i="1"/>
  <c r="O63" i="1"/>
  <c r="N65" i="1"/>
  <c r="O65" i="1"/>
  <c r="N66" i="1"/>
  <c r="O66" i="1"/>
  <c r="N67" i="1"/>
  <c r="O67" i="1"/>
  <c r="N68" i="1"/>
  <c r="O68" i="1"/>
  <c r="N70" i="1"/>
  <c r="O70" i="1"/>
  <c r="N71" i="1"/>
  <c r="O71" i="1"/>
  <c r="N73" i="1"/>
  <c r="O73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3" i="1"/>
  <c r="O93" i="1"/>
  <c r="N94" i="1"/>
  <c r="O94" i="1"/>
  <c r="N95" i="1"/>
  <c r="O95" i="1"/>
  <c r="N97" i="1"/>
  <c r="O97" i="1"/>
  <c r="N98" i="1"/>
  <c r="O98" i="1"/>
  <c r="N100" i="1"/>
  <c r="O100" i="1"/>
  <c r="N101" i="1"/>
  <c r="O101" i="1"/>
  <c r="N103" i="1"/>
  <c r="O103" i="1"/>
  <c r="N104" i="1"/>
  <c r="O104" i="1"/>
  <c r="N105" i="1"/>
  <c r="O105" i="1"/>
  <c r="N106" i="1"/>
  <c r="O106" i="1"/>
  <c r="V9" i="1"/>
  <c r="V11" i="1"/>
  <c r="V13" i="1"/>
  <c r="V18" i="1"/>
  <c r="V21" i="1"/>
  <c r="V41" i="1"/>
  <c r="V45" i="1"/>
  <c r="V47" i="1"/>
  <c r="V50" i="1"/>
  <c r="V53" i="1"/>
  <c r="V57" i="1"/>
  <c r="V60" i="1"/>
  <c r="V62" i="1"/>
  <c r="V70" i="1"/>
  <c r="V73" i="1"/>
  <c r="V75" i="1"/>
  <c r="V93" i="1"/>
  <c r="V97" i="1"/>
  <c r="V100" i="1"/>
  <c r="V103" i="1"/>
  <c r="N9" i="7"/>
  <c r="O9" i="7"/>
  <c r="N11" i="7"/>
  <c r="O11" i="7"/>
  <c r="N13" i="7"/>
  <c r="O13" i="7"/>
  <c r="N15" i="7"/>
  <c r="O15" i="7"/>
  <c r="N17" i="7"/>
  <c r="O17" i="7"/>
  <c r="N19" i="7"/>
  <c r="O19" i="7"/>
  <c r="N20" i="7"/>
  <c r="O20" i="7"/>
  <c r="N22" i="7"/>
  <c r="O22" i="7"/>
  <c r="N24" i="7"/>
  <c r="O24" i="7"/>
  <c r="N25" i="7"/>
  <c r="M25" i="7" s="1"/>
  <c r="O25" i="7"/>
  <c r="N28" i="7"/>
  <c r="O28" i="7"/>
  <c r="N30" i="7"/>
  <c r="O30" i="7"/>
  <c r="N31" i="7"/>
  <c r="M31" i="7" s="1"/>
  <c r="O31" i="7"/>
  <c r="N32" i="7"/>
  <c r="O32" i="7"/>
  <c r="N34" i="7"/>
  <c r="O34" i="7"/>
  <c r="N35" i="7"/>
  <c r="O35" i="7"/>
  <c r="N36" i="7"/>
  <c r="O36" i="7"/>
  <c r="V9" i="7"/>
  <c r="V11" i="7"/>
  <c r="V13" i="7"/>
  <c r="V15" i="7"/>
  <c r="V17" i="7"/>
  <c r="V19" i="7"/>
  <c r="V22" i="7"/>
  <c r="V24" i="7"/>
  <c r="V28" i="7"/>
  <c r="V30" i="7"/>
  <c r="V34" i="7"/>
  <c r="Q10" i="8"/>
  <c r="R10" i="8"/>
  <c r="Q12" i="8"/>
  <c r="R12" i="8"/>
  <c r="Q14" i="8"/>
  <c r="R14" i="8"/>
  <c r="Q16" i="8"/>
  <c r="R16" i="8"/>
  <c r="Q18" i="8"/>
  <c r="R18" i="8"/>
  <c r="Q19" i="8"/>
  <c r="R19" i="8"/>
  <c r="Q20" i="8"/>
  <c r="R20" i="8"/>
  <c r="Q21" i="8"/>
  <c r="R21" i="8"/>
  <c r="Q22" i="8"/>
  <c r="R22" i="8"/>
  <c r="Q23" i="8"/>
  <c r="R23" i="8"/>
  <c r="Q24" i="8"/>
  <c r="R24" i="8"/>
  <c r="Q25" i="8"/>
  <c r="R25" i="8"/>
  <c r="Q27" i="8"/>
  <c r="R27" i="8"/>
  <c r="Q28" i="8"/>
  <c r="R28" i="8"/>
  <c r="Q29" i="8"/>
  <c r="R29" i="8"/>
  <c r="Q30" i="8"/>
  <c r="R30" i="8"/>
  <c r="Q31" i="8"/>
  <c r="R31" i="8"/>
  <c r="Q32" i="8"/>
  <c r="R32" i="8"/>
  <c r="Q33" i="8"/>
  <c r="R33" i="8"/>
  <c r="Q34" i="8"/>
  <c r="R34" i="8"/>
  <c r="Q35" i="8"/>
  <c r="R35" i="8"/>
  <c r="Q36" i="8"/>
  <c r="R36" i="8"/>
  <c r="Q37" i="8"/>
  <c r="R37" i="8"/>
  <c r="Q38" i="8"/>
  <c r="R38" i="8"/>
  <c r="Q40" i="8"/>
  <c r="R40" i="8"/>
  <c r="Q41" i="8"/>
  <c r="R41" i="8"/>
  <c r="Q42" i="8"/>
  <c r="R42" i="8"/>
  <c r="Q43" i="8"/>
  <c r="R43" i="8"/>
  <c r="Q45" i="8"/>
  <c r="R45" i="8"/>
  <c r="Q47" i="8"/>
  <c r="R47" i="8"/>
  <c r="Q49" i="8"/>
  <c r="R49" i="8"/>
  <c r="Q52" i="8"/>
  <c r="R52" i="8"/>
  <c r="Q54" i="8"/>
  <c r="R54" i="8"/>
  <c r="Q56" i="8"/>
  <c r="R56" i="8"/>
  <c r="Q65" i="8"/>
  <c r="R65" i="8"/>
  <c r="Q67" i="8"/>
  <c r="R67" i="8"/>
  <c r="Q69" i="8"/>
  <c r="R69" i="8"/>
  <c r="Q71" i="8"/>
  <c r="R71" i="8"/>
  <c r="Q73" i="8"/>
  <c r="R73" i="8"/>
  <c r="R75" i="8"/>
  <c r="Q80" i="8"/>
  <c r="R80" i="8"/>
  <c r="Q82" i="8"/>
  <c r="R82" i="8"/>
  <c r="Q84" i="8"/>
  <c r="R84" i="8"/>
  <c r="Q85" i="8"/>
  <c r="R85" i="8"/>
  <c r="Q88" i="8"/>
  <c r="R88" i="8"/>
  <c r="Q91" i="8"/>
  <c r="R91" i="8"/>
  <c r="Q92" i="8"/>
  <c r="R92" i="8"/>
  <c r="Q94" i="8"/>
  <c r="R94" i="8"/>
  <c r="Q96" i="8"/>
  <c r="R96" i="8"/>
  <c r="Q98" i="8"/>
  <c r="R98" i="8"/>
  <c r="Q100" i="8"/>
  <c r="R100" i="8"/>
  <c r="Q102" i="8"/>
  <c r="R102" i="8"/>
  <c r="Q103" i="8"/>
  <c r="R103" i="8"/>
  <c r="Q105" i="8"/>
  <c r="R105" i="8"/>
  <c r="Q106" i="8"/>
  <c r="R106" i="8"/>
  <c r="Q107" i="8"/>
  <c r="R107" i="8"/>
  <c r="Q112" i="8"/>
  <c r="R112" i="8"/>
  <c r="Q114" i="8"/>
  <c r="R114" i="8"/>
  <c r="Q116" i="8"/>
  <c r="R116" i="8"/>
  <c r="Q118" i="8"/>
  <c r="R118" i="8"/>
  <c r="Q128" i="8"/>
  <c r="R128" i="8"/>
  <c r="Q132" i="8"/>
  <c r="R132" i="8"/>
  <c r="Q134" i="8"/>
  <c r="R134" i="8"/>
  <c r="Q136" i="8"/>
  <c r="R136" i="8"/>
  <c r="Q138" i="8"/>
  <c r="R138" i="8"/>
  <c r="Q140" i="8"/>
  <c r="R140" i="8"/>
  <c r="Q142" i="8"/>
  <c r="R142" i="8"/>
  <c r="Q144" i="8"/>
  <c r="R144" i="8"/>
  <c r="Q155" i="8"/>
  <c r="R155" i="8"/>
  <c r="Q157" i="8"/>
  <c r="R157" i="8"/>
  <c r="Q159" i="8"/>
  <c r="R159" i="8"/>
  <c r="Q161" i="8"/>
  <c r="R161" i="8"/>
  <c r="Q163" i="8"/>
  <c r="R163" i="8"/>
  <c r="Q164" i="8"/>
  <c r="R164" i="8"/>
  <c r="Q166" i="8"/>
  <c r="R166" i="8"/>
  <c r="Q168" i="8"/>
  <c r="R168" i="8"/>
  <c r="Q170" i="8"/>
  <c r="R170" i="8"/>
  <c r="Q171" i="8"/>
  <c r="R171" i="8"/>
  <c r="Q173" i="8"/>
  <c r="R173" i="8"/>
  <c r="Q174" i="8"/>
  <c r="R174" i="8"/>
  <c r="Q175" i="8"/>
  <c r="R175" i="8"/>
  <c r="Q177" i="8"/>
  <c r="R177" i="8"/>
  <c r="Q179" i="8"/>
  <c r="R179" i="8"/>
  <c r="Q182" i="8"/>
  <c r="R182" i="8"/>
  <c r="Q183" i="8"/>
  <c r="R183" i="8"/>
  <c r="Q185" i="8"/>
  <c r="R185" i="8"/>
  <c r="Q187" i="8"/>
  <c r="R187" i="8"/>
  <c r="Q188" i="8"/>
  <c r="R188" i="8"/>
  <c r="Q190" i="8"/>
  <c r="R190" i="8"/>
  <c r="Q192" i="8"/>
  <c r="R192" i="8"/>
  <c r="Q194" i="8"/>
  <c r="R194" i="8"/>
  <c r="Q195" i="8"/>
  <c r="R195" i="8"/>
  <c r="Q196" i="8"/>
  <c r="R196" i="8"/>
  <c r="Q197" i="8"/>
  <c r="R197" i="8"/>
  <c r="Q198" i="8"/>
  <c r="R198" i="8"/>
  <c r="Q200" i="8"/>
  <c r="R200" i="8"/>
  <c r="Q202" i="8"/>
  <c r="R202" i="8"/>
  <c r="Q204" i="8"/>
  <c r="R204" i="8"/>
  <c r="Q205" i="8"/>
  <c r="R205" i="8"/>
  <c r="Q207" i="8"/>
  <c r="R207" i="8"/>
  <c r="Q209" i="8"/>
  <c r="R209" i="8"/>
  <c r="Q211" i="8"/>
  <c r="R211" i="8"/>
  <c r="Q212" i="8"/>
  <c r="R212" i="8"/>
  <c r="Q214" i="8"/>
  <c r="R214" i="8"/>
  <c r="Q216" i="8"/>
  <c r="R216" i="8"/>
  <c r="Q218" i="8"/>
  <c r="R218" i="8"/>
  <c r="Q219" i="8"/>
  <c r="R219" i="8"/>
  <c r="Q220" i="8"/>
  <c r="R220" i="8"/>
  <c r="W213" i="8"/>
  <c r="X213" i="8"/>
  <c r="T213" i="8"/>
  <c r="U213" i="8"/>
  <c r="N213" i="8"/>
  <c r="O213" i="8"/>
  <c r="K213" i="8"/>
  <c r="L213" i="8"/>
  <c r="H213" i="8"/>
  <c r="I213" i="8"/>
  <c r="Y218" i="8"/>
  <c r="Y73" i="8"/>
  <c r="Y134" i="8"/>
  <c r="Y136" i="8"/>
  <c r="V220" i="8"/>
  <c r="V219" i="8"/>
  <c r="X217" i="8"/>
  <c r="X215" i="8" s="1"/>
  <c r="W217" i="8"/>
  <c r="V212" i="8"/>
  <c r="V205" i="8"/>
  <c r="V204" i="8"/>
  <c r="X203" i="8"/>
  <c r="X201" i="8" s="1"/>
  <c r="W203" i="8"/>
  <c r="W201" i="8" s="1"/>
  <c r="V198" i="8"/>
  <c r="V197" i="8"/>
  <c r="V196" i="8"/>
  <c r="V195" i="8"/>
  <c r="V188" i="8"/>
  <c r="X184" i="8"/>
  <c r="W184" i="8"/>
  <c r="V183" i="8"/>
  <c r="V179" i="8"/>
  <c r="X178" i="8"/>
  <c r="X176" i="8" s="1"/>
  <c r="W178" i="8"/>
  <c r="W176" i="8" s="1"/>
  <c r="V175" i="8"/>
  <c r="V174" i="8"/>
  <c r="V171" i="8"/>
  <c r="V170" i="8"/>
  <c r="X169" i="8"/>
  <c r="X167" i="8" s="1"/>
  <c r="W169" i="8"/>
  <c r="W167" i="8" s="1"/>
  <c r="V164" i="8"/>
  <c r="V163" i="8"/>
  <c r="X162" i="8"/>
  <c r="X160" i="8" s="1"/>
  <c r="W162" i="8"/>
  <c r="W160" i="8" s="1"/>
  <c r="V155" i="8"/>
  <c r="V149" i="8"/>
  <c r="V147" i="8"/>
  <c r="V144" i="8"/>
  <c r="X143" i="8"/>
  <c r="X141" i="8" s="1"/>
  <c r="W143" i="8"/>
  <c r="W141" i="8" s="1"/>
  <c r="V138" i="8"/>
  <c r="V132" i="8"/>
  <c r="V128" i="8"/>
  <c r="V114" i="8"/>
  <c r="V112" i="8"/>
  <c r="V107" i="8"/>
  <c r="V106" i="8"/>
  <c r="V105" i="8"/>
  <c r="V103" i="8"/>
  <c r="V102" i="8"/>
  <c r="V100" i="8"/>
  <c r="X99" i="8"/>
  <c r="X97" i="8" s="1"/>
  <c r="W99" i="8"/>
  <c r="W97" i="8" s="1"/>
  <c r="V92" i="8"/>
  <c r="V91" i="8"/>
  <c r="X90" i="8"/>
  <c r="X89" i="8" s="1"/>
  <c r="W90" i="8"/>
  <c r="W89" i="8" s="1"/>
  <c r="V85" i="8"/>
  <c r="V84" i="8"/>
  <c r="W83" i="8"/>
  <c r="W81" i="8" s="1"/>
  <c r="V80" i="8"/>
  <c r="V71" i="8"/>
  <c r="X70" i="8"/>
  <c r="X68" i="8" s="1"/>
  <c r="X66" i="8" s="1"/>
  <c r="X64" i="8" s="1"/>
  <c r="W70" i="8"/>
  <c r="X57" i="8"/>
  <c r="X55" i="8" s="1"/>
  <c r="W57" i="8"/>
  <c r="W55" i="8" s="1"/>
  <c r="V52" i="8"/>
  <c r="V49" i="8"/>
  <c r="X48" i="8"/>
  <c r="X46" i="8" s="1"/>
  <c r="X44" i="8" s="1"/>
  <c r="W48" i="8"/>
  <c r="W46" i="8" s="1"/>
  <c r="W44" i="8" s="1"/>
  <c r="V43" i="8"/>
  <c r="V42" i="8"/>
  <c r="V41" i="8"/>
  <c r="V40" i="8"/>
  <c r="V38" i="8"/>
  <c r="V37" i="8"/>
  <c r="V36" i="8"/>
  <c r="V35" i="8"/>
  <c r="V34" i="8"/>
  <c r="V33" i="8"/>
  <c r="V32" i="8"/>
  <c r="V31" i="8"/>
  <c r="V30" i="8"/>
  <c r="V29" i="8"/>
  <c r="V28" i="8"/>
  <c r="V27" i="8"/>
  <c r="V25" i="8"/>
  <c r="V24" i="8"/>
  <c r="V23" i="8"/>
  <c r="V22" i="8"/>
  <c r="V21" i="8"/>
  <c r="V20" i="8"/>
  <c r="V19" i="8"/>
  <c r="V18" i="8"/>
  <c r="V16" i="8"/>
  <c r="X15" i="8"/>
  <c r="X13" i="8" s="1"/>
  <c r="W15" i="8"/>
  <c r="W13" i="8" s="1"/>
  <c r="S220" i="8"/>
  <c r="S219" i="8"/>
  <c r="U217" i="8"/>
  <c r="U215" i="8" s="1"/>
  <c r="T217" i="8"/>
  <c r="T215" i="8" s="1"/>
  <c r="S212" i="8"/>
  <c r="S205" i="8"/>
  <c r="S204" i="8"/>
  <c r="U203" i="8"/>
  <c r="U201" i="8" s="1"/>
  <c r="T203" i="8"/>
  <c r="T201" i="8" s="1"/>
  <c r="S198" i="8"/>
  <c r="S197" i="8"/>
  <c r="S196" i="8"/>
  <c r="S195" i="8"/>
  <c r="S188" i="8"/>
  <c r="U184" i="8"/>
  <c r="S183" i="8"/>
  <c r="S179" i="8"/>
  <c r="U178" i="8"/>
  <c r="U176" i="8" s="1"/>
  <c r="T178" i="8"/>
  <c r="S175" i="8"/>
  <c r="S174" i="8"/>
  <c r="S171" i="8"/>
  <c r="S170" i="8"/>
  <c r="U169" i="8"/>
  <c r="U167" i="8" s="1"/>
  <c r="T169" i="8"/>
  <c r="T167" i="8" s="1"/>
  <c r="S164" i="8"/>
  <c r="S163" i="8"/>
  <c r="U162" i="8"/>
  <c r="U160" i="8" s="1"/>
  <c r="T162" i="8"/>
  <c r="T160" i="8" s="1"/>
  <c r="S155" i="8"/>
  <c r="S144" i="8"/>
  <c r="U143" i="8"/>
  <c r="U141" i="8" s="1"/>
  <c r="T143" i="8"/>
  <c r="T141" i="8" s="1"/>
  <c r="S138" i="8"/>
  <c r="S132" i="8"/>
  <c r="S128" i="8"/>
  <c r="S114" i="8"/>
  <c r="S112" i="8"/>
  <c r="S107" i="8"/>
  <c r="S106" i="8"/>
  <c r="S105" i="8"/>
  <c r="S103" i="8"/>
  <c r="S102" i="8"/>
  <c r="S100" i="8"/>
  <c r="U99" i="8"/>
  <c r="U97" i="8" s="1"/>
  <c r="T99" i="8"/>
  <c r="T97" i="8" s="1"/>
  <c r="S92" i="8"/>
  <c r="S91" i="8"/>
  <c r="U90" i="8"/>
  <c r="U89" i="8" s="1"/>
  <c r="T90" i="8"/>
  <c r="T89" i="8" s="1"/>
  <c r="S85" i="8"/>
  <c r="S84" i="8"/>
  <c r="T83" i="8"/>
  <c r="T81" i="8" s="1"/>
  <c r="S80" i="8"/>
  <c r="S71" i="8"/>
  <c r="U70" i="8"/>
  <c r="U68" i="8" s="1"/>
  <c r="U66" i="8" s="1"/>
  <c r="U64" i="8" s="1"/>
  <c r="T70" i="8"/>
  <c r="U57" i="8"/>
  <c r="U55" i="8" s="1"/>
  <c r="T57" i="8"/>
  <c r="T55" i="8" s="1"/>
  <c r="S52" i="8"/>
  <c r="S49" i="8"/>
  <c r="U48" i="8"/>
  <c r="U46" i="8" s="1"/>
  <c r="U44" i="8" s="1"/>
  <c r="T48" i="8"/>
  <c r="T46" i="8" s="1"/>
  <c r="S43" i="8"/>
  <c r="S42" i="8"/>
  <c r="S41" i="8"/>
  <c r="S40" i="8"/>
  <c r="S38" i="8"/>
  <c r="S37" i="8"/>
  <c r="S36" i="8"/>
  <c r="S35" i="8"/>
  <c r="S34" i="8"/>
  <c r="S33" i="8"/>
  <c r="S32" i="8"/>
  <c r="S31" i="8"/>
  <c r="S30" i="8"/>
  <c r="S29" i="8"/>
  <c r="S28" i="8"/>
  <c r="S27" i="8"/>
  <c r="S25" i="8"/>
  <c r="S24" i="8"/>
  <c r="S23" i="8"/>
  <c r="S22" i="8"/>
  <c r="S21" i="8"/>
  <c r="S20" i="8"/>
  <c r="S19" i="8"/>
  <c r="S18" i="8"/>
  <c r="S16" i="8"/>
  <c r="U15" i="8"/>
  <c r="U13" i="8" s="1"/>
  <c r="T15" i="8"/>
  <c r="T13" i="8" s="1"/>
  <c r="M220" i="8"/>
  <c r="M219" i="8"/>
  <c r="O217" i="8"/>
  <c r="O215" i="8" s="1"/>
  <c r="N217" i="8"/>
  <c r="M212" i="8"/>
  <c r="M205" i="8"/>
  <c r="M204" i="8"/>
  <c r="O203" i="8"/>
  <c r="O201" i="8" s="1"/>
  <c r="N203" i="8"/>
  <c r="N201" i="8" s="1"/>
  <c r="M198" i="8"/>
  <c r="M197" i="8"/>
  <c r="M196" i="8"/>
  <c r="M195" i="8"/>
  <c r="M188" i="8"/>
  <c r="M183" i="8"/>
  <c r="M179" i="8"/>
  <c r="O178" i="8"/>
  <c r="N178" i="8"/>
  <c r="M175" i="8"/>
  <c r="M174" i="8"/>
  <c r="M171" i="8"/>
  <c r="M170" i="8"/>
  <c r="O169" i="8"/>
  <c r="O167" i="8" s="1"/>
  <c r="N169" i="8"/>
  <c r="N167" i="8" s="1"/>
  <c r="M164" i="8"/>
  <c r="M163" i="8"/>
  <c r="O162" i="8"/>
  <c r="O160" i="8" s="1"/>
  <c r="N162" i="8"/>
  <c r="N160" i="8" s="1"/>
  <c r="M144" i="8"/>
  <c r="O143" i="8"/>
  <c r="O141" i="8" s="1"/>
  <c r="N143" i="8"/>
  <c r="N141" i="8" s="1"/>
  <c r="M138" i="8"/>
  <c r="M132" i="8"/>
  <c r="M128" i="8"/>
  <c r="M114" i="8"/>
  <c r="M112" i="8"/>
  <c r="M107" i="8"/>
  <c r="M106" i="8"/>
  <c r="M105" i="8"/>
  <c r="M103" i="8"/>
  <c r="M102" i="8"/>
  <c r="M100" i="8"/>
  <c r="O99" i="8"/>
  <c r="O97" i="8" s="1"/>
  <c r="N99" i="8"/>
  <c r="N97" i="8" s="1"/>
  <c r="M92" i="8"/>
  <c r="M91" i="8"/>
  <c r="O90" i="8"/>
  <c r="O89" i="8" s="1"/>
  <c r="N90" i="8"/>
  <c r="N89" i="8" s="1"/>
  <c r="M85" i="8"/>
  <c r="M84" i="8"/>
  <c r="N83" i="8"/>
  <c r="M80" i="8"/>
  <c r="M71" i="8"/>
  <c r="O70" i="8"/>
  <c r="N70" i="8"/>
  <c r="N68" i="8" s="1"/>
  <c r="O57" i="8"/>
  <c r="O55" i="8" s="1"/>
  <c r="N57" i="8"/>
  <c r="N55" i="8" s="1"/>
  <c r="M49" i="8"/>
  <c r="O48" i="8"/>
  <c r="N48" i="8"/>
  <c r="N46" i="8" s="1"/>
  <c r="M43" i="8"/>
  <c r="M42" i="8"/>
  <c r="M41" i="8"/>
  <c r="M40" i="8"/>
  <c r="M38" i="8"/>
  <c r="M37" i="8"/>
  <c r="M36" i="8"/>
  <c r="M35" i="8"/>
  <c r="M34" i="8"/>
  <c r="M33" i="8"/>
  <c r="M32" i="8"/>
  <c r="M31" i="8"/>
  <c r="M30" i="8"/>
  <c r="M29" i="8"/>
  <c r="M28" i="8"/>
  <c r="M27" i="8"/>
  <c r="M25" i="8"/>
  <c r="M24" i="8"/>
  <c r="M23" i="8"/>
  <c r="M22" i="8"/>
  <c r="M21" i="8"/>
  <c r="M20" i="8"/>
  <c r="M19" i="8"/>
  <c r="M18" i="8"/>
  <c r="M16" i="8"/>
  <c r="O15" i="8"/>
  <c r="O13" i="8" s="1"/>
  <c r="N15" i="8"/>
  <c r="N13" i="8" s="1"/>
  <c r="J220" i="8"/>
  <c r="J219" i="8"/>
  <c r="L217" i="8"/>
  <c r="L215" i="8" s="1"/>
  <c r="K217" i="8"/>
  <c r="K215" i="8" s="1"/>
  <c r="J212" i="8"/>
  <c r="J205" i="8"/>
  <c r="J204" i="8"/>
  <c r="K203" i="8"/>
  <c r="K201" i="8" s="1"/>
  <c r="J198" i="8"/>
  <c r="J197" i="8"/>
  <c r="J196" i="8"/>
  <c r="J195" i="8"/>
  <c r="J188" i="8"/>
  <c r="L184" i="8"/>
  <c r="J183" i="8"/>
  <c r="J179" i="8"/>
  <c r="K178" i="8"/>
  <c r="K176" i="8" s="1"/>
  <c r="J175" i="8"/>
  <c r="J174" i="8"/>
  <c r="J171" i="8"/>
  <c r="J170" i="8"/>
  <c r="K169" i="8"/>
  <c r="K167" i="8" s="1"/>
  <c r="J164" i="8"/>
  <c r="J163" i="8"/>
  <c r="K162" i="8"/>
  <c r="K160" i="8" s="1"/>
  <c r="J155" i="8"/>
  <c r="J144" i="8"/>
  <c r="L143" i="8"/>
  <c r="L141" i="8" s="1"/>
  <c r="K143" i="8"/>
  <c r="K141" i="8" s="1"/>
  <c r="J138" i="8"/>
  <c r="J132" i="8"/>
  <c r="J128" i="8"/>
  <c r="J114" i="8"/>
  <c r="J112" i="8"/>
  <c r="J107" i="8"/>
  <c r="J106" i="8"/>
  <c r="J105" i="8"/>
  <c r="J103" i="8"/>
  <c r="J102" i="8"/>
  <c r="J100" i="8"/>
  <c r="L99" i="8"/>
  <c r="L97" i="8" s="1"/>
  <c r="K99" i="8"/>
  <c r="K97" i="8" s="1"/>
  <c r="J92" i="8"/>
  <c r="J91" i="8"/>
  <c r="L90" i="8"/>
  <c r="L89" i="8" s="1"/>
  <c r="K90" i="8"/>
  <c r="K89" i="8" s="1"/>
  <c r="J85" i="8"/>
  <c r="J84" i="8"/>
  <c r="K83" i="8"/>
  <c r="K81" i="8" s="1"/>
  <c r="J80" i="8"/>
  <c r="J71" i="8"/>
  <c r="L70" i="8"/>
  <c r="L68" i="8" s="1"/>
  <c r="L66" i="8" s="1"/>
  <c r="L64" i="8" s="1"/>
  <c r="K70" i="8"/>
  <c r="K68" i="8" s="1"/>
  <c r="L57" i="8"/>
  <c r="L55" i="8" s="1"/>
  <c r="K57" i="8"/>
  <c r="K55" i="8" s="1"/>
  <c r="J49" i="8"/>
  <c r="L48" i="8"/>
  <c r="K48" i="8"/>
  <c r="K46" i="8" s="1"/>
  <c r="J43" i="8"/>
  <c r="J42" i="8"/>
  <c r="J41" i="8"/>
  <c r="J40" i="8"/>
  <c r="J38" i="8"/>
  <c r="J37" i="8"/>
  <c r="J36" i="8"/>
  <c r="J35" i="8"/>
  <c r="J34" i="8"/>
  <c r="J33" i="8"/>
  <c r="J32" i="8"/>
  <c r="J31" i="8"/>
  <c r="J30" i="8"/>
  <c r="J29" i="8"/>
  <c r="J28" i="8"/>
  <c r="J27" i="8"/>
  <c r="J25" i="8"/>
  <c r="J24" i="8"/>
  <c r="J23" i="8"/>
  <c r="J22" i="8"/>
  <c r="J21" i="8"/>
  <c r="J20" i="8"/>
  <c r="J19" i="8"/>
  <c r="J18" i="8"/>
  <c r="J16" i="8"/>
  <c r="L15" i="8"/>
  <c r="L13" i="8" s="1"/>
  <c r="K15" i="8"/>
  <c r="K13" i="8" s="1"/>
  <c r="G16" i="8"/>
  <c r="G18" i="8"/>
  <c r="G19" i="8"/>
  <c r="G20" i="8"/>
  <c r="G21" i="8"/>
  <c r="G22" i="8"/>
  <c r="G23" i="8"/>
  <c r="G24" i="8"/>
  <c r="G25" i="8"/>
  <c r="G27" i="8"/>
  <c r="G28" i="8"/>
  <c r="G29" i="8"/>
  <c r="G30" i="8"/>
  <c r="G31" i="8"/>
  <c r="G32" i="8"/>
  <c r="G33" i="8"/>
  <c r="G34" i="8"/>
  <c r="G35" i="8"/>
  <c r="G36" i="8"/>
  <c r="G37" i="8"/>
  <c r="G38" i="8"/>
  <c r="G40" i="8"/>
  <c r="G41" i="8"/>
  <c r="G42" i="8"/>
  <c r="G43" i="8"/>
  <c r="G49" i="8"/>
  <c r="G71" i="8"/>
  <c r="G80" i="8"/>
  <c r="G84" i="8"/>
  <c r="G85" i="8"/>
  <c r="G91" i="8"/>
  <c r="G92" i="8"/>
  <c r="G100" i="8"/>
  <c r="G102" i="8"/>
  <c r="G103" i="8"/>
  <c r="G105" i="8"/>
  <c r="G106" i="8"/>
  <c r="G107" i="8"/>
  <c r="G112" i="8"/>
  <c r="G114" i="8"/>
  <c r="G128" i="8"/>
  <c r="G132" i="8"/>
  <c r="G138" i="8"/>
  <c r="G144" i="8"/>
  <c r="G155" i="8"/>
  <c r="G163" i="8"/>
  <c r="G164" i="8"/>
  <c r="G170" i="8"/>
  <c r="G171" i="8"/>
  <c r="G174" i="8"/>
  <c r="G175" i="8"/>
  <c r="G179" i="8"/>
  <c r="G183" i="8"/>
  <c r="G188" i="8"/>
  <c r="G195" i="8"/>
  <c r="G196" i="8"/>
  <c r="G197" i="8"/>
  <c r="G198" i="8"/>
  <c r="G204" i="8"/>
  <c r="G205" i="8"/>
  <c r="G212" i="8"/>
  <c r="G219" i="8"/>
  <c r="G220" i="8"/>
  <c r="I217" i="8"/>
  <c r="I215" i="8" s="1"/>
  <c r="H217" i="8"/>
  <c r="H215" i="8" s="1"/>
  <c r="H203" i="8"/>
  <c r="H201" i="8" s="1"/>
  <c r="H184" i="8"/>
  <c r="I178" i="8"/>
  <c r="I176" i="8" s="1"/>
  <c r="H178" i="8"/>
  <c r="H176" i="8" s="1"/>
  <c r="H169" i="8"/>
  <c r="H167" i="8" s="1"/>
  <c r="H162" i="8"/>
  <c r="H160" i="8" s="1"/>
  <c r="I143" i="8"/>
  <c r="I141" i="8" s="1"/>
  <c r="H143" i="8"/>
  <c r="H141" i="8" s="1"/>
  <c r="H99" i="8"/>
  <c r="H97" i="8" s="1"/>
  <c r="I90" i="8"/>
  <c r="I89" i="8" s="1"/>
  <c r="H90" i="8"/>
  <c r="H89" i="8" s="1"/>
  <c r="H83" i="8"/>
  <c r="H81" i="8" s="1"/>
  <c r="I70" i="8"/>
  <c r="I68" i="8" s="1"/>
  <c r="I66" i="8" s="1"/>
  <c r="I64" i="8" s="1"/>
  <c r="H70" i="8"/>
  <c r="H68" i="8" s="1"/>
  <c r="H66" i="8" s="1"/>
  <c r="H64" i="8" s="1"/>
  <c r="I57" i="8"/>
  <c r="I55" i="8" s="1"/>
  <c r="I53" i="8" s="1"/>
  <c r="H57" i="8"/>
  <c r="H55" i="8" s="1"/>
  <c r="I48" i="8"/>
  <c r="I46" i="8" s="1"/>
  <c r="I44" i="8" s="1"/>
  <c r="H48" i="8"/>
  <c r="H46" i="8" s="1"/>
  <c r="H44" i="8" s="1"/>
  <c r="I15" i="8"/>
  <c r="I13" i="8" s="1"/>
  <c r="H15" i="8"/>
  <c r="H13" i="8" s="1"/>
  <c r="S36" i="7"/>
  <c r="S35" i="7"/>
  <c r="U33" i="7"/>
  <c r="T33" i="7"/>
  <c r="S33" i="7" s="1"/>
  <c r="S32" i="7"/>
  <c r="S31" i="7"/>
  <c r="U29" i="7"/>
  <c r="U27" i="7" s="1"/>
  <c r="U26" i="7" s="1"/>
  <c r="T29" i="7"/>
  <c r="T27" i="7" s="1"/>
  <c r="T26" i="7" s="1"/>
  <c r="S26" i="7" s="1"/>
  <c r="S25" i="7"/>
  <c r="U23" i="7"/>
  <c r="T23" i="7"/>
  <c r="T21" i="7" s="1"/>
  <c r="S20" i="7"/>
  <c r="U18" i="7"/>
  <c r="U16" i="7" s="1"/>
  <c r="U14" i="7" s="1"/>
  <c r="U12" i="7" s="1"/>
  <c r="T18" i="7"/>
  <c r="P36" i="7"/>
  <c r="P35" i="7"/>
  <c r="R33" i="7"/>
  <c r="Q33" i="7"/>
  <c r="P33" i="7" s="1"/>
  <c r="P32" i="7"/>
  <c r="P31" i="7"/>
  <c r="R29" i="7"/>
  <c r="R27" i="7" s="1"/>
  <c r="R26" i="7" s="1"/>
  <c r="Q29" i="7"/>
  <c r="P29" i="7" s="1"/>
  <c r="P25" i="7"/>
  <c r="R23" i="7"/>
  <c r="R21" i="7" s="1"/>
  <c r="Q23" i="7"/>
  <c r="P20" i="7"/>
  <c r="R18" i="7"/>
  <c r="R16" i="7" s="1"/>
  <c r="R14" i="7" s="1"/>
  <c r="R12" i="7" s="1"/>
  <c r="Q18" i="7"/>
  <c r="M36" i="7"/>
  <c r="M32" i="7"/>
  <c r="M20" i="7"/>
  <c r="J36" i="7"/>
  <c r="J35" i="7"/>
  <c r="L33" i="7"/>
  <c r="K33" i="7"/>
  <c r="J33" i="7"/>
  <c r="J32" i="7"/>
  <c r="J31" i="7"/>
  <c r="L29" i="7"/>
  <c r="K29" i="7"/>
  <c r="K27" i="7" s="1"/>
  <c r="L27" i="7"/>
  <c r="L26" i="7" s="1"/>
  <c r="J25" i="7"/>
  <c r="L23" i="7"/>
  <c r="K23" i="7"/>
  <c r="J20" i="7"/>
  <c r="L18" i="7"/>
  <c r="K18" i="7"/>
  <c r="N18" i="7" s="1"/>
  <c r="K16" i="7"/>
  <c r="G36" i="7"/>
  <c r="G35" i="7"/>
  <c r="I33" i="7"/>
  <c r="O33" i="7" s="1"/>
  <c r="H33" i="7"/>
  <c r="G32" i="7"/>
  <c r="V32" i="7" s="1"/>
  <c r="G31" i="7"/>
  <c r="V31" i="7" s="1"/>
  <c r="I29" i="7"/>
  <c r="H29" i="7"/>
  <c r="G25" i="7"/>
  <c r="I23" i="7"/>
  <c r="H23" i="7"/>
  <c r="G20" i="7"/>
  <c r="I18" i="7"/>
  <c r="I16" i="7" s="1"/>
  <c r="I14" i="7" s="1"/>
  <c r="I12" i="7" s="1"/>
  <c r="H18" i="7"/>
  <c r="D20" i="7"/>
  <c r="D23" i="7"/>
  <c r="D25" i="7"/>
  <c r="D31" i="7"/>
  <c r="D32" i="7"/>
  <c r="D35" i="7"/>
  <c r="D36" i="7"/>
  <c r="F33" i="7"/>
  <c r="D33" i="7" s="1"/>
  <c r="E33" i="7"/>
  <c r="F29" i="7"/>
  <c r="E29" i="7"/>
  <c r="F23" i="7"/>
  <c r="E23" i="7"/>
  <c r="F18" i="7"/>
  <c r="F16" i="7" s="1"/>
  <c r="F14" i="7" s="1"/>
  <c r="F12" i="7" s="1"/>
  <c r="D12" i="7" s="1"/>
  <c r="E18" i="7"/>
  <c r="E16" i="7" s="1"/>
  <c r="E14" i="7" s="1"/>
  <c r="E12" i="7" s="1"/>
  <c r="T79" i="8" l="1"/>
  <c r="W79" i="8"/>
  <c r="N81" i="8"/>
  <c r="N79" i="8" s="1"/>
  <c r="K79" i="8"/>
  <c r="L81" i="8"/>
  <c r="L79" i="8" s="1"/>
  <c r="H79" i="8"/>
  <c r="I199" i="8"/>
  <c r="X199" i="8"/>
  <c r="U199" i="8"/>
  <c r="L199" i="8"/>
  <c r="U158" i="8"/>
  <c r="K158" i="8"/>
  <c r="N158" i="8"/>
  <c r="O199" i="8"/>
  <c r="W199" i="8"/>
  <c r="U11" i="8"/>
  <c r="H74" i="8"/>
  <c r="Y151" i="8"/>
  <c r="P49" i="8"/>
  <c r="P40" i="8"/>
  <c r="P37" i="8"/>
  <c r="P31" i="8"/>
  <c r="P29" i="8"/>
  <c r="P27" i="8"/>
  <c r="P24" i="8"/>
  <c r="P22" i="8"/>
  <c r="P20" i="8"/>
  <c r="Y58" i="8"/>
  <c r="Y129" i="8"/>
  <c r="P101" i="8"/>
  <c r="Y51" i="8"/>
  <c r="P107" i="8"/>
  <c r="P105" i="8"/>
  <c r="P152" i="8"/>
  <c r="Y111" i="8"/>
  <c r="Y50" i="8"/>
  <c r="P52" i="8"/>
  <c r="P151" i="8"/>
  <c r="Y101" i="8"/>
  <c r="Y109" i="8"/>
  <c r="P33" i="8"/>
  <c r="P129" i="8"/>
  <c r="Y152" i="8"/>
  <c r="P51" i="8"/>
  <c r="P127" i="8"/>
  <c r="P125" i="8"/>
  <c r="P122" i="8"/>
  <c r="S137" i="8"/>
  <c r="Y131" i="8"/>
  <c r="P109" i="8"/>
  <c r="Y112" i="8"/>
  <c r="Y108" i="8"/>
  <c r="Y130" i="8"/>
  <c r="P111" i="8"/>
  <c r="P50" i="8"/>
  <c r="Y180" i="8"/>
  <c r="P180" i="8"/>
  <c r="P131" i="8"/>
  <c r="M137" i="8"/>
  <c r="G137" i="8"/>
  <c r="R137" i="8"/>
  <c r="P118" i="8"/>
  <c r="P42" i="8"/>
  <c r="K14" i="7"/>
  <c r="J23" i="7"/>
  <c r="N23" i="7"/>
  <c r="K21" i="7"/>
  <c r="J21" i="7" s="1"/>
  <c r="L21" i="7"/>
  <c r="O23" i="7"/>
  <c r="O29" i="7"/>
  <c r="N33" i="7"/>
  <c r="M33" i="7" s="1"/>
  <c r="P23" i="7"/>
  <c r="Q27" i="7"/>
  <c r="Q26" i="7" s="1"/>
  <c r="S29" i="7"/>
  <c r="D18" i="7"/>
  <c r="D14" i="7"/>
  <c r="V36" i="7"/>
  <c r="V20" i="7"/>
  <c r="S18" i="7"/>
  <c r="S23" i="7"/>
  <c r="U21" i="7"/>
  <c r="P219" i="8"/>
  <c r="P188" i="8"/>
  <c r="D29" i="7"/>
  <c r="D16" i="7"/>
  <c r="G18" i="7"/>
  <c r="G23" i="7"/>
  <c r="V35" i="7"/>
  <c r="L16" i="7"/>
  <c r="O18" i="7"/>
  <c r="M18" i="7" s="1"/>
  <c r="V25" i="7"/>
  <c r="P18" i="7"/>
  <c r="P198" i="8"/>
  <c r="P175" i="8"/>
  <c r="P92" i="8"/>
  <c r="P84" i="8"/>
  <c r="P126" i="8"/>
  <c r="P124" i="8"/>
  <c r="V137" i="8"/>
  <c r="J137" i="8"/>
  <c r="Y124" i="8"/>
  <c r="Y118" i="8"/>
  <c r="Y125" i="8"/>
  <c r="Q137" i="8"/>
  <c r="Y128" i="8"/>
  <c r="Y126" i="8"/>
  <c r="Y121" i="8"/>
  <c r="Y127" i="8"/>
  <c r="Y122" i="8"/>
  <c r="P121" i="8"/>
  <c r="Y119" i="8"/>
  <c r="P119" i="8"/>
  <c r="P132" i="8"/>
  <c r="P108" i="8"/>
  <c r="P102" i="8"/>
  <c r="R213" i="8"/>
  <c r="S213" i="8"/>
  <c r="P220" i="8"/>
  <c r="P204" i="8"/>
  <c r="P196" i="8"/>
  <c r="P179" i="8"/>
  <c r="P170" i="8"/>
  <c r="P163" i="8"/>
  <c r="P155" i="8"/>
  <c r="P128" i="8"/>
  <c r="P103" i="8"/>
  <c r="P86" i="8"/>
  <c r="P195" i="8"/>
  <c r="Y77" i="8"/>
  <c r="Y75" i="8"/>
  <c r="P80" i="8"/>
  <c r="P58" i="8"/>
  <c r="Y78" i="8"/>
  <c r="Y86" i="8"/>
  <c r="P28" i="8"/>
  <c r="P35" i="8"/>
  <c r="P36" i="8"/>
  <c r="P19" i="8"/>
  <c r="Y39" i="8"/>
  <c r="P164" i="8"/>
  <c r="P38" i="8"/>
  <c r="P34" i="8"/>
  <c r="P30" i="8"/>
  <c r="P32" i="8"/>
  <c r="P25" i="8"/>
  <c r="P23" i="8"/>
  <c r="P21" i="8"/>
  <c r="P16" i="8"/>
  <c r="V44" i="8"/>
  <c r="V99" i="8"/>
  <c r="W11" i="8"/>
  <c r="G213" i="8"/>
  <c r="M213" i="8"/>
  <c r="V213" i="8"/>
  <c r="P212" i="8"/>
  <c r="P205" i="8"/>
  <c r="P197" i="8"/>
  <c r="P183" i="8"/>
  <c r="P174" i="8"/>
  <c r="P171" i="8"/>
  <c r="P144" i="8"/>
  <c r="P138" i="8"/>
  <c r="P114" i="8"/>
  <c r="P112" i="8"/>
  <c r="P106" i="8"/>
  <c r="P100" i="8"/>
  <c r="P91" i="8"/>
  <c r="P85" i="8"/>
  <c r="P71" i="8"/>
  <c r="P43" i="8"/>
  <c r="P41" i="8"/>
  <c r="Y26" i="8"/>
  <c r="W95" i="8"/>
  <c r="W93" i="8" s="1"/>
  <c r="P18" i="8"/>
  <c r="P39" i="8"/>
  <c r="X87" i="8"/>
  <c r="X72" i="8" s="1"/>
  <c r="V217" i="8"/>
  <c r="P26" i="8"/>
  <c r="V90" i="8"/>
  <c r="X133" i="8"/>
  <c r="X208" i="8"/>
  <c r="X206" i="8" s="1"/>
  <c r="N11" i="8"/>
  <c r="U95" i="8"/>
  <c r="U93" i="8" s="1"/>
  <c r="S90" i="8"/>
  <c r="S99" i="8"/>
  <c r="U165" i="8"/>
  <c r="X11" i="8"/>
  <c r="N53" i="8"/>
  <c r="W208" i="8"/>
  <c r="W206" i="8" s="1"/>
  <c r="V162" i="8"/>
  <c r="X95" i="8"/>
  <c r="X93" i="8" s="1"/>
  <c r="X191" i="8"/>
  <c r="W215" i="8"/>
  <c r="V215" i="8" s="1"/>
  <c r="Q213" i="8"/>
  <c r="L139" i="8"/>
  <c r="W133" i="8"/>
  <c r="G44" i="8"/>
  <c r="G57" i="8"/>
  <c r="G66" i="8"/>
  <c r="L53" i="8"/>
  <c r="L87" i="8"/>
  <c r="N191" i="8"/>
  <c r="G15" i="8"/>
  <c r="G83" i="8"/>
  <c r="L133" i="8"/>
  <c r="J203" i="8"/>
  <c r="T53" i="8"/>
  <c r="U53" i="8"/>
  <c r="V203" i="8"/>
  <c r="K191" i="8"/>
  <c r="M178" i="8"/>
  <c r="U133" i="8"/>
  <c r="S178" i="8"/>
  <c r="X158" i="8"/>
  <c r="U139" i="8"/>
  <c r="U208" i="8"/>
  <c r="U206" i="8" s="1"/>
  <c r="G162" i="8"/>
  <c r="G169" i="8"/>
  <c r="K53" i="8"/>
  <c r="J143" i="8"/>
  <c r="L208" i="8"/>
  <c r="L206" i="8" s="1"/>
  <c r="O95" i="8"/>
  <c r="O93" i="8" s="1"/>
  <c r="T133" i="8"/>
  <c r="T184" i="8"/>
  <c r="W53" i="8"/>
  <c r="X115" i="8"/>
  <c r="X139" i="8"/>
  <c r="G99" i="8"/>
  <c r="G143" i="8"/>
  <c r="G176" i="8"/>
  <c r="L11" i="8"/>
  <c r="L95" i="8"/>
  <c r="L93" i="8" s="1"/>
  <c r="J162" i="8"/>
  <c r="S15" i="8"/>
  <c r="S70" i="8"/>
  <c r="U87" i="8"/>
  <c r="U72" i="8" s="1"/>
  <c r="U191" i="8"/>
  <c r="V70" i="8"/>
  <c r="J215" i="8"/>
  <c r="G90" i="8"/>
  <c r="G186" i="8"/>
  <c r="G203" i="8"/>
  <c r="G215" i="8"/>
  <c r="J90" i="8"/>
  <c r="J99" i="8"/>
  <c r="J169" i="8"/>
  <c r="N176" i="8"/>
  <c r="Q176" i="8" s="1"/>
  <c r="O208" i="8"/>
  <c r="O206" i="8" s="1"/>
  <c r="S117" i="8"/>
  <c r="S169" i="8"/>
  <c r="T176" i="8"/>
  <c r="S176" i="8" s="1"/>
  <c r="T191" i="8"/>
  <c r="X53" i="8"/>
  <c r="Q46" i="8"/>
  <c r="H53" i="8"/>
  <c r="G217" i="8"/>
  <c r="G70" i="8"/>
  <c r="J48" i="8"/>
  <c r="J70" i="8"/>
  <c r="J176" i="8"/>
  <c r="J217" i="8"/>
  <c r="Y16" i="8"/>
  <c r="Y21" i="8"/>
  <c r="Y30" i="8"/>
  <c r="Y34" i="8"/>
  <c r="Y38" i="8"/>
  <c r="Y42" i="8"/>
  <c r="M48" i="8"/>
  <c r="Y52" i="8"/>
  <c r="Y84" i="8"/>
  <c r="R15" i="8"/>
  <c r="M70" i="8"/>
  <c r="R70" i="8"/>
  <c r="G46" i="8"/>
  <c r="J15" i="8"/>
  <c r="J68" i="8"/>
  <c r="J83" i="8"/>
  <c r="J117" i="8"/>
  <c r="J178" i="8"/>
  <c r="Y20" i="8"/>
  <c r="Y23" i="8"/>
  <c r="Y25" i="8"/>
  <c r="Y29" i="8"/>
  <c r="Y33" i="8"/>
  <c r="Y37" i="8"/>
  <c r="Y49" i="8"/>
  <c r="M15" i="8"/>
  <c r="Q15" i="8"/>
  <c r="Q57" i="8"/>
  <c r="M57" i="8"/>
  <c r="Q83" i="8"/>
  <c r="G178" i="8"/>
  <c r="G48" i="8"/>
  <c r="J57" i="8"/>
  <c r="L158" i="8"/>
  <c r="Y19" i="8"/>
  <c r="Y22" i="8"/>
  <c r="Y28" i="8"/>
  <c r="Y32" i="8"/>
  <c r="Y36" i="8"/>
  <c r="Y40" i="8"/>
  <c r="S46" i="8"/>
  <c r="T44" i="8"/>
  <c r="S44" i="8" s="1"/>
  <c r="G68" i="8"/>
  <c r="Y18" i="8"/>
  <c r="Y24" i="8"/>
  <c r="Y27" i="8"/>
  <c r="Y31" i="8"/>
  <c r="Y35" i="8"/>
  <c r="Y43" i="8"/>
  <c r="Q48" i="8"/>
  <c r="Q68" i="8"/>
  <c r="Y80" i="8"/>
  <c r="Q117" i="8"/>
  <c r="Q203" i="8"/>
  <c r="N215" i="8"/>
  <c r="Q215" i="8" s="1"/>
  <c r="Q217" i="8"/>
  <c r="Y71" i="8"/>
  <c r="R83" i="8"/>
  <c r="Y85" i="8"/>
  <c r="R90" i="8"/>
  <c r="R99" i="8"/>
  <c r="Y103" i="8"/>
  <c r="Y107" i="8"/>
  <c r="Y138" i="8"/>
  <c r="R143" i="8"/>
  <c r="Y155" i="8"/>
  <c r="Q162" i="8"/>
  <c r="Y170" i="8"/>
  <c r="Y183" i="8"/>
  <c r="Y195" i="8"/>
  <c r="Y196" i="8"/>
  <c r="Y198" i="8"/>
  <c r="S48" i="8"/>
  <c r="S57" i="8"/>
  <c r="V15" i="8"/>
  <c r="W68" i="8"/>
  <c r="V68" i="8" s="1"/>
  <c r="V83" i="8"/>
  <c r="V178" i="8"/>
  <c r="V186" i="8"/>
  <c r="M90" i="8"/>
  <c r="Q90" i="8"/>
  <c r="M99" i="8"/>
  <c r="Q99" i="8"/>
  <c r="M143" i="8"/>
  <c r="Q143" i="8"/>
  <c r="R169" i="8"/>
  <c r="Y92" i="8"/>
  <c r="Y106" i="8"/>
  <c r="Y114" i="8"/>
  <c r="Y164" i="8"/>
  <c r="Y171" i="8"/>
  <c r="Y174" i="8"/>
  <c r="Y179" i="8"/>
  <c r="R215" i="8"/>
  <c r="Y220" i="8"/>
  <c r="T68" i="8"/>
  <c r="S162" i="8"/>
  <c r="V48" i="8"/>
  <c r="V57" i="8"/>
  <c r="V176" i="8"/>
  <c r="O46" i="8"/>
  <c r="M46" i="8" s="1"/>
  <c r="R48" i="8"/>
  <c r="R57" i="8"/>
  <c r="O176" i="8"/>
  <c r="R176" i="8" s="1"/>
  <c r="R178" i="8"/>
  <c r="Y41" i="8"/>
  <c r="Q70" i="8"/>
  <c r="Y91" i="8"/>
  <c r="Y102" i="8"/>
  <c r="Y105" i="8"/>
  <c r="Y163" i="8"/>
  <c r="Q169" i="8"/>
  <c r="Y175" i="8"/>
  <c r="Y188" i="8"/>
  <c r="Y204" i="8"/>
  <c r="Y212" i="8"/>
  <c r="Y219" i="8"/>
  <c r="S13" i="8"/>
  <c r="S143" i="8"/>
  <c r="T199" i="8"/>
  <c r="V143" i="8"/>
  <c r="V169" i="8"/>
  <c r="M162" i="8"/>
  <c r="R162" i="8"/>
  <c r="O184" i="8"/>
  <c r="Y100" i="8"/>
  <c r="Y132" i="8"/>
  <c r="Y144" i="8"/>
  <c r="M169" i="8"/>
  <c r="Q178" i="8"/>
  <c r="Y197" i="8"/>
  <c r="R203" i="8"/>
  <c r="Y205" i="8"/>
  <c r="R217" i="8"/>
  <c r="V46" i="8"/>
  <c r="J213" i="8"/>
  <c r="N29" i="7"/>
  <c r="M29" i="7" s="1"/>
  <c r="I27" i="7"/>
  <c r="I26" i="7" s="1"/>
  <c r="I21" i="7" s="1"/>
  <c r="G33" i="7"/>
  <c r="V33" i="7" s="1"/>
  <c r="M35" i="7"/>
  <c r="H26" i="7"/>
  <c r="N27" i="7"/>
  <c r="R10" i="7"/>
  <c r="R8" i="7" s="1"/>
  <c r="S215" i="8"/>
  <c r="S83" i="8"/>
  <c r="T115" i="8"/>
  <c r="S203" i="8"/>
  <c r="S217" i="8"/>
  <c r="N44" i="8"/>
  <c r="N66" i="8"/>
  <c r="N64" i="8" s="1"/>
  <c r="O68" i="8"/>
  <c r="M83" i="8"/>
  <c r="N115" i="8"/>
  <c r="M203" i="8"/>
  <c r="M217" i="8"/>
  <c r="J186" i="8"/>
  <c r="K44" i="8"/>
  <c r="L46" i="8"/>
  <c r="L44" i="8" s="1"/>
  <c r="K66" i="8"/>
  <c r="K64" i="8" s="1"/>
  <c r="K115" i="8"/>
  <c r="L191" i="8"/>
  <c r="I208" i="8"/>
  <c r="I206" i="8" s="1"/>
  <c r="I191" i="8"/>
  <c r="I158" i="8"/>
  <c r="I139" i="8"/>
  <c r="I133" i="8"/>
  <c r="I115" i="8"/>
  <c r="I95" i="8"/>
  <c r="I93" i="8" s="1"/>
  <c r="I87" i="8"/>
  <c r="I72" i="8" s="1"/>
  <c r="I11" i="8"/>
  <c r="U10" i="7"/>
  <c r="U8" i="7" s="1"/>
  <c r="S21" i="7"/>
  <c r="T16" i="7"/>
  <c r="S27" i="7"/>
  <c r="Q16" i="7"/>
  <c r="P27" i="7"/>
  <c r="K12" i="7"/>
  <c r="K26" i="7"/>
  <c r="J26" i="7" s="1"/>
  <c r="J27" i="7"/>
  <c r="J16" i="7"/>
  <c r="J29" i="7"/>
  <c r="J18" i="7"/>
  <c r="V18" i="7" s="1"/>
  <c r="H16" i="7"/>
  <c r="N16" i="7" s="1"/>
  <c r="G29" i="7"/>
  <c r="V29" i="7" s="1"/>
  <c r="F27" i="7"/>
  <c r="F26" i="7" s="1"/>
  <c r="F21" i="7" s="1"/>
  <c r="F10" i="7" s="1"/>
  <c r="F8" i="7" s="1"/>
  <c r="L72" i="8" l="1"/>
  <c r="L113" i="8"/>
  <c r="L165" i="8"/>
  <c r="L156" i="8" s="1"/>
  <c r="W9" i="8"/>
  <c r="H165" i="8"/>
  <c r="W165" i="8"/>
  <c r="X165" i="8"/>
  <c r="X156" i="8" s="1"/>
  <c r="I165" i="8"/>
  <c r="I156" i="8" s="1"/>
  <c r="L9" i="8"/>
  <c r="U113" i="8"/>
  <c r="X9" i="8"/>
  <c r="X113" i="8"/>
  <c r="O165" i="8"/>
  <c r="K165" i="8"/>
  <c r="K156" i="8" s="1"/>
  <c r="V160" i="8"/>
  <c r="V158" i="8" s="1"/>
  <c r="N9" i="8"/>
  <c r="G74" i="8"/>
  <c r="I9" i="8"/>
  <c r="I113" i="8"/>
  <c r="I189" i="8"/>
  <c r="N165" i="8"/>
  <c r="T165" i="8"/>
  <c r="U9" i="8"/>
  <c r="X189" i="8"/>
  <c r="U189" i="8"/>
  <c r="T189" i="8"/>
  <c r="L189" i="8"/>
  <c r="S199" i="8"/>
  <c r="P137" i="8"/>
  <c r="R199" i="8"/>
  <c r="S172" i="8"/>
  <c r="Y162" i="8"/>
  <c r="V95" i="8"/>
  <c r="Y83" i="8"/>
  <c r="V172" i="8"/>
  <c r="Q135" i="8"/>
  <c r="S186" i="8"/>
  <c r="V55" i="8"/>
  <c r="W66" i="8"/>
  <c r="M186" i="8"/>
  <c r="Y186" i="8" s="1"/>
  <c r="Y143" i="8"/>
  <c r="S201" i="8"/>
  <c r="P213" i="8"/>
  <c r="M81" i="8"/>
  <c r="R181" i="8"/>
  <c r="J53" i="8"/>
  <c r="Y203" i="8"/>
  <c r="M201" i="8"/>
  <c r="V193" i="8"/>
  <c r="Y169" i="8"/>
  <c r="J172" i="8"/>
  <c r="V199" i="8"/>
  <c r="M181" i="8"/>
  <c r="J181" i="8"/>
  <c r="Y90" i="8"/>
  <c r="Q167" i="8"/>
  <c r="V133" i="8"/>
  <c r="U156" i="8"/>
  <c r="S160" i="8"/>
  <c r="P169" i="8"/>
  <c r="Q193" i="8"/>
  <c r="T158" i="8"/>
  <c r="S158" i="8" s="1"/>
  <c r="S135" i="8"/>
  <c r="N199" i="8"/>
  <c r="M199" i="8" s="1"/>
  <c r="P70" i="8"/>
  <c r="W191" i="8"/>
  <c r="R89" i="8"/>
  <c r="Y137" i="8"/>
  <c r="S133" i="8"/>
  <c r="L14" i="7"/>
  <c r="J14" i="7" s="1"/>
  <c r="O16" i="7"/>
  <c r="J55" i="8"/>
  <c r="V97" i="8"/>
  <c r="P178" i="8"/>
  <c r="Q160" i="8"/>
  <c r="S167" i="8"/>
  <c r="M23" i="7"/>
  <c r="S181" i="8"/>
  <c r="R172" i="8"/>
  <c r="V23" i="7"/>
  <c r="O21" i="7"/>
  <c r="Y213" i="8"/>
  <c r="R201" i="8"/>
  <c r="R210" i="8"/>
  <c r="P26" i="7"/>
  <c r="Q21" i="7"/>
  <c r="P21" i="7" s="1"/>
  <c r="V201" i="8"/>
  <c r="Q186" i="8"/>
  <c r="N184" i="8"/>
  <c r="P90" i="8"/>
  <c r="Y99" i="8"/>
  <c r="V210" i="8"/>
  <c r="S81" i="8"/>
  <c r="R208" i="8"/>
  <c r="P99" i="8"/>
  <c r="Q13" i="8"/>
  <c r="S191" i="8"/>
  <c r="Y178" i="8"/>
  <c r="M193" i="8"/>
  <c r="M55" i="8"/>
  <c r="M176" i="8"/>
  <c r="Y176" i="8" s="1"/>
  <c r="M13" i="8"/>
  <c r="V208" i="8"/>
  <c r="Q55" i="8"/>
  <c r="M135" i="8"/>
  <c r="T11" i="8"/>
  <c r="T9" i="8" s="1"/>
  <c r="R95" i="8"/>
  <c r="V167" i="8"/>
  <c r="Q201" i="8"/>
  <c r="V135" i="8"/>
  <c r="S55" i="8"/>
  <c r="V53" i="8"/>
  <c r="Y217" i="8"/>
  <c r="M215" i="8"/>
  <c r="Y215" i="8" s="1"/>
  <c r="N133" i="8"/>
  <c r="S193" i="8"/>
  <c r="V13" i="8"/>
  <c r="P143" i="8"/>
  <c r="R97" i="8"/>
  <c r="S53" i="8"/>
  <c r="Y70" i="8"/>
  <c r="Y48" i="8"/>
  <c r="G81" i="8"/>
  <c r="Y15" i="8"/>
  <c r="O87" i="8"/>
  <c r="Q66" i="8"/>
  <c r="P83" i="8"/>
  <c r="P15" i="8"/>
  <c r="H95" i="8"/>
  <c r="H93" i="8" s="1"/>
  <c r="G97" i="8"/>
  <c r="H115" i="8"/>
  <c r="G117" i="8"/>
  <c r="H191" i="8"/>
  <c r="G193" i="8"/>
  <c r="O158" i="8"/>
  <c r="M158" i="8" s="1"/>
  <c r="R160" i="8"/>
  <c r="O66" i="8"/>
  <c r="R68" i="8"/>
  <c r="P68" i="8" s="1"/>
  <c r="R184" i="8"/>
  <c r="R186" i="8"/>
  <c r="O53" i="8"/>
  <c r="R55" i="8"/>
  <c r="O44" i="8"/>
  <c r="R44" i="8" s="1"/>
  <c r="R46" i="8"/>
  <c r="P46" i="8" s="1"/>
  <c r="S68" i="8"/>
  <c r="T66" i="8"/>
  <c r="T64" i="8" s="1"/>
  <c r="R74" i="8"/>
  <c r="G172" i="8"/>
  <c r="Q141" i="8"/>
  <c r="Q89" i="8"/>
  <c r="P176" i="8"/>
  <c r="Q191" i="8"/>
  <c r="R167" i="8"/>
  <c r="P215" i="8"/>
  <c r="M167" i="8"/>
  <c r="G55" i="8"/>
  <c r="H139" i="8"/>
  <c r="G139" i="8" s="1"/>
  <c r="G141" i="8"/>
  <c r="H11" i="8"/>
  <c r="G13" i="8"/>
  <c r="H87" i="8"/>
  <c r="H72" i="8" s="1"/>
  <c r="G89" i="8"/>
  <c r="H133" i="8"/>
  <c r="G133" i="8" s="1"/>
  <c r="G135" i="8"/>
  <c r="H208" i="8"/>
  <c r="G210" i="8"/>
  <c r="Q44" i="8"/>
  <c r="V89" i="8"/>
  <c r="W87" i="8"/>
  <c r="G53" i="8"/>
  <c r="G167" i="8"/>
  <c r="G181" i="8"/>
  <c r="G184" i="8"/>
  <c r="J44" i="8"/>
  <c r="Q115" i="8"/>
  <c r="Q97" i="8"/>
  <c r="P162" i="8"/>
  <c r="P217" i="8"/>
  <c r="P48" i="8"/>
  <c r="Q53" i="8"/>
  <c r="Q81" i="8"/>
  <c r="P57" i="8"/>
  <c r="O139" i="8"/>
  <c r="R139" i="8" s="1"/>
  <c r="R141" i="8"/>
  <c r="O133" i="8"/>
  <c r="R133" i="8" s="1"/>
  <c r="R135" i="8"/>
  <c r="O191" i="8"/>
  <c r="O189" i="8" s="1"/>
  <c r="R193" i="8"/>
  <c r="M172" i="8"/>
  <c r="Q172" i="8"/>
  <c r="V81" i="8"/>
  <c r="R81" i="8"/>
  <c r="O115" i="8"/>
  <c r="R117" i="8"/>
  <c r="P117" i="8" s="1"/>
  <c r="O11" i="8"/>
  <c r="R13" i="8"/>
  <c r="M117" i="8"/>
  <c r="Y117" i="8" s="1"/>
  <c r="Y57" i="8"/>
  <c r="J160" i="8"/>
  <c r="H158" i="8"/>
  <c r="G160" i="8"/>
  <c r="H199" i="8"/>
  <c r="G199" i="8" s="1"/>
  <c r="G201" i="8"/>
  <c r="Q181" i="8"/>
  <c r="W158" i="8"/>
  <c r="J201" i="8"/>
  <c r="K199" i="8"/>
  <c r="J199" i="8" s="1"/>
  <c r="J135" i="8"/>
  <c r="K133" i="8"/>
  <c r="J133" i="8" s="1"/>
  <c r="Q210" i="8"/>
  <c r="Q158" i="8"/>
  <c r="P203" i="8"/>
  <c r="V184" i="8"/>
  <c r="G27" i="7"/>
  <c r="V27" i="7" s="1"/>
  <c r="O27" i="7"/>
  <c r="M27" i="7" s="1"/>
  <c r="O26" i="7"/>
  <c r="G26" i="7"/>
  <c r="V26" i="7" s="1"/>
  <c r="H21" i="7"/>
  <c r="N26" i="7"/>
  <c r="E26" i="7"/>
  <c r="D27" i="7"/>
  <c r="V11" i="8"/>
  <c r="V117" i="8"/>
  <c r="W115" i="8"/>
  <c r="W139" i="8"/>
  <c r="V139" i="8" s="1"/>
  <c r="V141" i="8"/>
  <c r="V181" i="8"/>
  <c r="S115" i="8"/>
  <c r="S184" i="8"/>
  <c r="T87" i="8"/>
  <c r="S89" i="8"/>
  <c r="T95" i="8"/>
  <c r="T93" i="8" s="1"/>
  <c r="S97" i="8"/>
  <c r="T208" i="8"/>
  <c r="S210" i="8"/>
  <c r="S74" i="8"/>
  <c r="T139" i="8"/>
  <c r="S139" i="8" s="1"/>
  <c r="S141" i="8"/>
  <c r="N139" i="8"/>
  <c r="M141" i="8"/>
  <c r="N95" i="8"/>
  <c r="N93" i="8" s="1"/>
  <c r="M97" i="8"/>
  <c r="M68" i="8"/>
  <c r="Y68" i="8" s="1"/>
  <c r="M160" i="8"/>
  <c r="N87" i="8"/>
  <c r="N72" i="8" s="1"/>
  <c r="M89" i="8"/>
  <c r="N208" i="8"/>
  <c r="N206" i="8" s="1"/>
  <c r="M210" i="8"/>
  <c r="J81" i="8"/>
  <c r="J158" i="8"/>
  <c r="K208" i="8"/>
  <c r="J210" i="8"/>
  <c r="J115" i="8"/>
  <c r="J66" i="8"/>
  <c r="J184" i="8"/>
  <c r="K139" i="8"/>
  <c r="J139" i="8" s="1"/>
  <c r="J141" i="8"/>
  <c r="K87" i="8"/>
  <c r="J89" i="8"/>
  <c r="J191" i="8"/>
  <c r="J13" i="8"/>
  <c r="K11" i="8"/>
  <c r="K95" i="8"/>
  <c r="K93" i="8" s="1"/>
  <c r="J97" i="8"/>
  <c r="J167" i="8"/>
  <c r="J46" i="8"/>
  <c r="Y46" i="8" s="1"/>
  <c r="J193" i="8"/>
  <c r="T14" i="7"/>
  <c r="S16" i="7"/>
  <c r="Q14" i="7"/>
  <c r="P16" i="7"/>
  <c r="M16" i="7"/>
  <c r="K10" i="7"/>
  <c r="I10" i="7"/>
  <c r="H14" i="7"/>
  <c r="N14" i="7" s="1"/>
  <c r="G16" i="7"/>
  <c r="V16" i="7" s="1"/>
  <c r="M26" i="7" l="1"/>
  <c r="L8" i="8"/>
  <c r="W113" i="8"/>
  <c r="X8" i="8"/>
  <c r="H113" i="8"/>
  <c r="N113" i="8"/>
  <c r="M11" i="8"/>
  <c r="O9" i="8"/>
  <c r="M9" i="8" s="1"/>
  <c r="U8" i="8"/>
  <c r="K113" i="8"/>
  <c r="J113" i="8" s="1"/>
  <c r="I8" i="8"/>
  <c r="Q11" i="8"/>
  <c r="K9" i="8"/>
  <c r="N189" i="8"/>
  <c r="M115" i="8"/>
  <c r="Y115" i="8" s="1"/>
  <c r="O113" i="8"/>
  <c r="R113" i="8" s="1"/>
  <c r="G11" i="8"/>
  <c r="H9" i="8"/>
  <c r="T113" i="8"/>
  <c r="S113" i="8" s="1"/>
  <c r="S208" i="8"/>
  <c r="T206" i="8"/>
  <c r="S206" i="8" s="1"/>
  <c r="V191" i="8"/>
  <c r="W189" i="8"/>
  <c r="V189" i="8" s="1"/>
  <c r="J208" i="8"/>
  <c r="K206" i="8"/>
  <c r="J206" i="8" s="1"/>
  <c r="K189" i="8"/>
  <c r="J189" i="8" s="1"/>
  <c r="G208" i="8"/>
  <c r="H206" i="8"/>
  <c r="H189" i="8"/>
  <c r="G189" i="8" s="1"/>
  <c r="V87" i="8"/>
  <c r="W72" i="8"/>
  <c r="V72" i="8" s="1"/>
  <c r="S87" i="8"/>
  <c r="T72" i="8"/>
  <c r="S72" i="8" s="1"/>
  <c r="R87" i="8"/>
  <c r="O72" i="8"/>
  <c r="R72" i="8" s="1"/>
  <c r="J87" i="8"/>
  <c r="K72" i="8"/>
  <c r="G87" i="8"/>
  <c r="P135" i="8"/>
  <c r="P181" i="8"/>
  <c r="G72" i="8"/>
  <c r="S165" i="8"/>
  <c r="Y201" i="8"/>
  <c r="M66" i="8"/>
  <c r="Y66" i="8" s="1"/>
  <c r="O64" i="8"/>
  <c r="V66" i="8"/>
  <c r="W64" i="8"/>
  <c r="Y81" i="8"/>
  <c r="Y172" i="8"/>
  <c r="P167" i="8"/>
  <c r="Y181" i="8"/>
  <c r="P89" i="8"/>
  <c r="P186" i="8"/>
  <c r="P201" i="8"/>
  <c r="Y55" i="8"/>
  <c r="G158" i="8"/>
  <c r="H156" i="8"/>
  <c r="G156" i="8" s="1"/>
  <c r="P193" i="8"/>
  <c r="S79" i="8"/>
  <c r="G115" i="8"/>
  <c r="N156" i="8"/>
  <c r="G191" i="8"/>
  <c r="G95" i="8"/>
  <c r="G93" i="8"/>
  <c r="R165" i="8"/>
  <c r="J165" i="8"/>
  <c r="P160" i="8"/>
  <c r="J64" i="8"/>
  <c r="S11" i="8"/>
  <c r="P210" i="8"/>
  <c r="P172" i="8"/>
  <c r="P97" i="8"/>
  <c r="V79" i="8"/>
  <c r="L12" i="7"/>
  <c r="O14" i="7"/>
  <c r="D26" i="7"/>
  <c r="E21" i="7"/>
  <c r="Q165" i="8"/>
  <c r="M165" i="8"/>
  <c r="V206" i="8"/>
  <c r="Y135" i="8"/>
  <c r="Y193" i="8"/>
  <c r="J79" i="8"/>
  <c r="P141" i="8"/>
  <c r="P13" i="8"/>
  <c r="Y13" i="8"/>
  <c r="G206" i="8"/>
  <c r="Y160" i="8"/>
  <c r="R79" i="8"/>
  <c r="P55" i="8"/>
  <c r="P81" i="8"/>
  <c r="Q95" i="8"/>
  <c r="P95" i="8" s="1"/>
  <c r="M74" i="8"/>
  <c r="M87" i="8"/>
  <c r="Q87" i="8"/>
  <c r="S189" i="8"/>
  <c r="G64" i="8"/>
  <c r="Y97" i="8"/>
  <c r="Y141" i="8"/>
  <c r="Q199" i="8"/>
  <c r="P199" i="8" s="1"/>
  <c r="M133" i="8"/>
  <c r="Y133" i="8" s="1"/>
  <c r="M44" i="8"/>
  <c r="Y44" i="8" s="1"/>
  <c r="Y167" i="8"/>
  <c r="G165" i="8"/>
  <c r="M79" i="8"/>
  <c r="Q79" i="8"/>
  <c r="R93" i="8"/>
  <c r="R189" i="8"/>
  <c r="R191" i="8"/>
  <c r="P191" i="8" s="1"/>
  <c r="M191" i="8"/>
  <c r="Y191" i="8" s="1"/>
  <c r="R53" i="8"/>
  <c r="P53" i="8" s="1"/>
  <c r="M53" i="8"/>
  <c r="Y53" i="8" s="1"/>
  <c r="O156" i="8"/>
  <c r="R156" i="8" s="1"/>
  <c r="R158" i="8"/>
  <c r="P158" i="8" s="1"/>
  <c r="Y158" i="8"/>
  <c r="Y89" i="8"/>
  <c r="Q133" i="8"/>
  <c r="P133" i="8" s="1"/>
  <c r="P44" i="8"/>
  <c r="M208" i="8"/>
  <c r="Q208" i="8"/>
  <c r="P208" i="8" s="1"/>
  <c r="M184" i="8"/>
  <c r="Y184" i="8" s="1"/>
  <c r="Q184" i="8"/>
  <c r="P184" i="8" s="1"/>
  <c r="R11" i="8"/>
  <c r="S66" i="8"/>
  <c r="S64" i="8"/>
  <c r="G79" i="8"/>
  <c r="M139" i="8"/>
  <c r="Y139" i="8" s="1"/>
  <c r="Q139" i="8"/>
  <c r="P139" i="8" s="1"/>
  <c r="R115" i="8"/>
  <c r="P115" i="8" s="1"/>
  <c r="R206" i="8"/>
  <c r="V93" i="8"/>
  <c r="R66" i="8"/>
  <c r="P66" i="8" s="1"/>
  <c r="Y210" i="8"/>
  <c r="Y199" i="8"/>
  <c r="N21" i="7"/>
  <c r="M21" i="7" s="1"/>
  <c r="G21" i="7"/>
  <c r="V21" i="7" s="1"/>
  <c r="I8" i="7"/>
  <c r="V115" i="8"/>
  <c r="V113" i="8" s="1"/>
  <c r="V9" i="8"/>
  <c r="W156" i="8"/>
  <c r="V165" i="8"/>
  <c r="V156" i="8" s="1"/>
  <c r="V74" i="8"/>
  <c r="S93" i="8"/>
  <c r="S95" i="8"/>
  <c r="S9" i="8"/>
  <c r="T156" i="8"/>
  <c r="S156" i="8" s="1"/>
  <c r="M95" i="8"/>
  <c r="J11" i="8"/>
  <c r="J93" i="8"/>
  <c r="J95" i="8"/>
  <c r="J156" i="8"/>
  <c r="T12" i="7"/>
  <c r="S14" i="7"/>
  <c r="Q12" i="7"/>
  <c r="P14" i="7"/>
  <c r="M14" i="7"/>
  <c r="K8" i="7"/>
  <c r="H12" i="7"/>
  <c r="N12" i="7" s="1"/>
  <c r="G14" i="7"/>
  <c r="V14" i="7" s="1"/>
  <c r="S106" i="1"/>
  <c r="S105" i="1"/>
  <c r="S104" i="1"/>
  <c r="U102" i="1"/>
  <c r="T102" i="1"/>
  <c r="S102" i="1" s="1"/>
  <c r="S101" i="1"/>
  <c r="U99" i="1"/>
  <c r="T99" i="1"/>
  <c r="S99" i="1"/>
  <c r="S98" i="1"/>
  <c r="U96" i="1"/>
  <c r="T96" i="1"/>
  <c r="S96" i="1"/>
  <c r="S95" i="1"/>
  <c r="S94" i="1"/>
  <c r="U92" i="1"/>
  <c r="T92" i="1"/>
  <c r="S92" i="1" s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U74" i="1"/>
  <c r="U72" i="1" s="1"/>
  <c r="T74" i="1"/>
  <c r="T72" i="1" s="1"/>
  <c r="S72" i="1" s="1"/>
  <c r="S71" i="1"/>
  <c r="U69" i="1"/>
  <c r="T69" i="1"/>
  <c r="S68" i="1"/>
  <c r="S67" i="1"/>
  <c r="S66" i="1"/>
  <c r="S65" i="1"/>
  <c r="U64" i="1"/>
  <c r="T64" i="1"/>
  <c r="S63" i="1"/>
  <c r="U61" i="1"/>
  <c r="T61" i="1"/>
  <c r="S58" i="1"/>
  <c r="U56" i="1"/>
  <c r="T56" i="1"/>
  <c r="S55" i="1"/>
  <c r="S54" i="1"/>
  <c r="U52" i="1"/>
  <c r="T52" i="1"/>
  <c r="S51" i="1"/>
  <c r="U49" i="1"/>
  <c r="T49" i="1"/>
  <c r="T44" i="1" s="1"/>
  <c r="S48" i="1"/>
  <c r="U46" i="1"/>
  <c r="T46" i="1"/>
  <c r="S43" i="1"/>
  <c r="S42" i="1"/>
  <c r="U40" i="1"/>
  <c r="T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U20" i="1"/>
  <c r="T20" i="1"/>
  <c r="S20" i="1" s="1"/>
  <c r="S19" i="1"/>
  <c r="U17" i="1"/>
  <c r="T17" i="1"/>
  <c r="S17" i="1" s="1"/>
  <c r="S16" i="1"/>
  <c r="S15" i="1"/>
  <c r="S14" i="1"/>
  <c r="U12" i="1"/>
  <c r="U10" i="1" s="1"/>
  <c r="T12" i="1"/>
  <c r="P106" i="1"/>
  <c r="P105" i="1"/>
  <c r="P104" i="1"/>
  <c r="R102" i="1"/>
  <c r="Q102" i="1"/>
  <c r="P102" i="1" s="1"/>
  <c r="P101" i="1"/>
  <c r="R99" i="1"/>
  <c r="Q99" i="1"/>
  <c r="P99" i="1"/>
  <c r="P98" i="1"/>
  <c r="R96" i="1"/>
  <c r="Q96" i="1"/>
  <c r="P96" i="1"/>
  <c r="P95" i="1"/>
  <c r="P94" i="1"/>
  <c r="R92" i="1"/>
  <c r="Q92" i="1"/>
  <c r="P92" i="1" s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R74" i="1"/>
  <c r="R72" i="1" s="1"/>
  <c r="Q74" i="1"/>
  <c r="Q72" i="1" s="1"/>
  <c r="P71" i="1"/>
  <c r="R69" i="1"/>
  <c r="Q69" i="1"/>
  <c r="P69" i="1" s="1"/>
  <c r="P68" i="1"/>
  <c r="P67" i="1"/>
  <c r="P66" i="1"/>
  <c r="P65" i="1"/>
  <c r="R64" i="1"/>
  <c r="Q64" i="1"/>
  <c r="P63" i="1"/>
  <c r="R61" i="1"/>
  <c r="P61" i="1" s="1"/>
  <c r="Q61" i="1"/>
  <c r="P58" i="1"/>
  <c r="R56" i="1"/>
  <c r="Q56" i="1"/>
  <c r="P56" i="1" s="1"/>
  <c r="P55" i="1"/>
  <c r="P54" i="1"/>
  <c r="R52" i="1"/>
  <c r="Q52" i="1"/>
  <c r="Q44" i="1" s="1"/>
  <c r="P51" i="1"/>
  <c r="R49" i="1"/>
  <c r="Q49" i="1"/>
  <c r="P48" i="1"/>
  <c r="R46" i="1"/>
  <c r="Q46" i="1"/>
  <c r="P43" i="1"/>
  <c r="P42" i="1"/>
  <c r="R40" i="1"/>
  <c r="Q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R20" i="1"/>
  <c r="Q20" i="1"/>
  <c r="P20" i="1" s="1"/>
  <c r="P19" i="1"/>
  <c r="R17" i="1"/>
  <c r="Q17" i="1"/>
  <c r="P17" i="1" s="1"/>
  <c r="P16" i="1"/>
  <c r="P15" i="1"/>
  <c r="P14" i="1"/>
  <c r="R12" i="1"/>
  <c r="R10" i="1" s="1"/>
  <c r="Q12" i="1"/>
  <c r="P12" i="1" s="1"/>
  <c r="M106" i="1"/>
  <c r="M105" i="1"/>
  <c r="M104" i="1"/>
  <c r="M101" i="1"/>
  <c r="M98" i="1"/>
  <c r="M95" i="1"/>
  <c r="M94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1" i="1"/>
  <c r="M68" i="1"/>
  <c r="M67" i="1"/>
  <c r="M66" i="1"/>
  <c r="M65" i="1"/>
  <c r="M63" i="1"/>
  <c r="M58" i="1"/>
  <c r="M55" i="1"/>
  <c r="M54" i="1"/>
  <c r="M51" i="1"/>
  <c r="M48" i="1"/>
  <c r="M43" i="1"/>
  <c r="M42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19" i="1"/>
  <c r="M16" i="1"/>
  <c r="M15" i="1"/>
  <c r="M14" i="1"/>
  <c r="J106" i="1"/>
  <c r="J105" i="1"/>
  <c r="V105" i="1" s="1"/>
  <c r="J104" i="1"/>
  <c r="L102" i="1"/>
  <c r="O102" i="1" s="1"/>
  <c r="K102" i="1"/>
  <c r="J102" i="1" s="1"/>
  <c r="J101" i="1"/>
  <c r="V101" i="1" s="1"/>
  <c r="L99" i="1"/>
  <c r="K99" i="1"/>
  <c r="J98" i="1"/>
  <c r="V98" i="1" s="1"/>
  <c r="L96" i="1"/>
  <c r="O96" i="1" s="1"/>
  <c r="K96" i="1"/>
  <c r="J95" i="1"/>
  <c r="V95" i="1" s="1"/>
  <c r="J94" i="1"/>
  <c r="L92" i="1"/>
  <c r="O92" i="1" s="1"/>
  <c r="K92" i="1"/>
  <c r="J91" i="1"/>
  <c r="J90" i="1"/>
  <c r="V90" i="1" s="1"/>
  <c r="J89" i="1"/>
  <c r="V89" i="1" s="1"/>
  <c r="J88" i="1"/>
  <c r="J87" i="1"/>
  <c r="V87" i="1" s="1"/>
  <c r="J86" i="1"/>
  <c r="V86" i="1" s="1"/>
  <c r="J85" i="1"/>
  <c r="J84" i="1"/>
  <c r="J83" i="1"/>
  <c r="V83" i="1" s="1"/>
  <c r="J82" i="1"/>
  <c r="V82" i="1" s="1"/>
  <c r="J81" i="1"/>
  <c r="J80" i="1"/>
  <c r="J79" i="1"/>
  <c r="J78" i="1"/>
  <c r="J77" i="1"/>
  <c r="V77" i="1" s="1"/>
  <c r="J76" i="1"/>
  <c r="L74" i="1"/>
  <c r="K74" i="1"/>
  <c r="J74" i="1" s="1"/>
  <c r="J71" i="1"/>
  <c r="L69" i="1"/>
  <c r="K69" i="1"/>
  <c r="J69" i="1" s="1"/>
  <c r="J68" i="1"/>
  <c r="J67" i="1"/>
  <c r="V67" i="1" s="1"/>
  <c r="J66" i="1"/>
  <c r="J65" i="1"/>
  <c r="V65" i="1" s="1"/>
  <c r="L64" i="1"/>
  <c r="O64" i="1" s="1"/>
  <c r="K64" i="1"/>
  <c r="J64" i="1" s="1"/>
  <c r="J63" i="1"/>
  <c r="L61" i="1"/>
  <c r="K61" i="1"/>
  <c r="J61" i="1"/>
  <c r="J58" i="1"/>
  <c r="L56" i="1"/>
  <c r="K56" i="1"/>
  <c r="J55" i="1"/>
  <c r="J54" i="1"/>
  <c r="L52" i="1"/>
  <c r="K52" i="1"/>
  <c r="K44" i="1" s="1"/>
  <c r="J51" i="1"/>
  <c r="L49" i="1"/>
  <c r="K49" i="1"/>
  <c r="J49" i="1"/>
  <c r="J48" i="1"/>
  <c r="L46" i="1"/>
  <c r="K46" i="1"/>
  <c r="J46" i="1"/>
  <c r="L44" i="1"/>
  <c r="J43" i="1"/>
  <c r="J42" i="1"/>
  <c r="L40" i="1"/>
  <c r="K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L20" i="1"/>
  <c r="K20" i="1"/>
  <c r="J20" i="1" s="1"/>
  <c r="J19" i="1"/>
  <c r="L17" i="1"/>
  <c r="K17" i="1"/>
  <c r="J17" i="1"/>
  <c r="J16" i="1"/>
  <c r="J15" i="1"/>
  <c r="J14" i="1"/>
  <c r="L12" i="1"/>
  <c r="K12" i="1"/>
  <c r="G106" i="1"/>
  <c r="G105" i="1"/>
  <c r="G104" i="1"/>
  <c r="I102" i="1"/>
  <c r="H102" i="1"/>
  <c r="G101" i="1"/>
  <c r="I99" i="1"/>
  <c r="H99" i="1"/>
  <c r="G98" i="1"/>
  <c r="I96" i="1"/>
  <c r="H96" i="1"/>
  <c r="G96" i="1" s="1"/>
  <c r="G95" i="1"/>
  <c r="G94" i="1"/>
  <c r="I92" i="1"/>
  <c r="H92" i="1"/>
  <c r="G91" i="1"/>
  <c r="G90" i="1"/>
  <c r="G89" i="1"/>
  <c r="G88" i="1"/>
  <c r="V88" i="1" s="1"/>
  <c r="G87" i="1"/>
  <c r="G86" i="1"/>
  <c r="G85" i="1"/>
  <c r="G84" i="1"/>
  <c r="G83" i="1"/>
  <c r="G82" i="1"/>
  <c r="G81" i="1"/>
  <c r="G80" i="1"/>
  <c r="G79" i="1"/>
  <c r="G78" i="1"/>
  <c r="G77" i="1"/>
  <c r="G76" i="1"/>
  <c r="I74" i="1"/>
  <c r="I72" i="1" s="1"/>
  <c r="H74" i="1"/>
  <c r="G71" i="1"/>
  <c r="I69" i="1"/>
  <c r="H69" i="1"/>
  <c r="G68" i="1"/>
  <c r="G67" i="1"/>
  <c r="G66" i="1"/>
  <c r="G65" i="1"/>
  <c r="I64" i="1"/>
  <c r="H64" i="1"/>
  <c r="G64" i="1" s="1"/>
  <c r="G63" i="1"/>
  <c r="I61" i="1"/>
  <c r="H61" i="1"/>
  <c r="G61" i="1"/>
  <c r="G58" i="1"/>
  <c r="I56" i="1"/>
  <c r="H56" i="1"/>
  <c r="G56" i="1" s="1"/>
  <c r="G55" i="1"/>
  <c r="V55" i="1" s="1"/>
  <c r="G54" i="1"/>
  <c r="I52" i="1"/>
  <c r="H52" i="1"/>
  <c r="G52" i="1" s="1"/>
  <c r="G51" i="1"/>
  <c r="I49" i="1"/>
  <c r="O49" i="1" s="1"/>
  <c r="H49" i="1"/>
  <c r="G48" i="1"/>
  <c r="I46" i="1"/>
  <c r="H46" i="1"/>
  <c r="G46" i="1"/>
  <c r="G43" i="1"/>
  <c r="V43" i="1" s="1"/>
  <c r="G42" i="1"/>
  <c r="V42" i="1" s="1"/>
  <c r="I40" i="1"/>
  <c r="H40" i="1"/>
  <c r="N40" i="1" s="1"/>
  <c r="G39" i="1"/>
  <c r="G38" i="1"/>
  <c r="G37" i="1"/>
  <c r="G36" i="1"/>
  <c r="G35" i="1"/>
  <c r="G34" i="1"/>
  <c r="G33" i="1"/>
  <c r="V33" i="1" s="1"/>
  <c r="G32" i="1"/>
  <c r="G31" i="1"/>
  <c r="G30" i="1"/>
  <c r="V30" i="1" s="1"/>
  <c r="G29" i="1"/>
  <c r="V29" i="1" s="1"/>
  <c r="G28" i="1"/>
  <c r="V28" i="1" s="1"/>
  <c r="G27" i="1"/>
  <c r="G26" i="1"/>
  <c r="G25" i="1"/>
  <c r="V25" i="1" s="1"/>
  <c r="G24" i="1"/>
  <c r="V24" i="1" s="1"/>
  <c r="G23" i="1"/>
  <c r="G22" i="1"/>
  <c r="I20" i="1"/>
  <c r="H20" i="1"/>
  <c r="G19" i="1"/>
  <c r="I17" i="1"/>
  <c r="H17" i="1"/>
  <c r="N17" i="1" s="1"/>
  <c r="G16" i="1"/>
  <c r="G15" i="1"/>
  <c r="G14" i="1"/>
  <c r="I12" i="1"/>
  <c r="I10" i="1" s="1"/>
  <c r="H12" i="1"/>
  <c r="D14" i="1"/>
  <c r="D15" i="1"/>
  <c r="D16" i="1"/>
  <c r="D19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2" i="1"/>
  <c r="D43" i="1"/>
  <c r="D48" i="1"/>
  <c r="D51" i="1"/>
  <c r="D54" i="1"/>
  <c r="D55" i="1"/>
  <c r="D58" i="1"/>
  <c r="D63" i="1"/>
  <c r="D65" i="1"/>
  <c r="D66" i="1"/>
  <c r="D67" i="1"/>
  <c r="D68" i="1"/>
  <c r="D71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4" i="1"/>
  <c r="D95" i="1"/>
  <c r="D98" i="1"/>
  <c r="D101" i="1"/>
  <c r="D104" i="1"/>
  <c r="D105" i="1"/>
  <c r="D106" i="1"/>
  <c r="F102" i="1"/>
  <c r="E102" i="1"/>
  <c r="D102" i="1" s="1"/>
  <c r="F99" i="1"/>
  <c r="E99" i="1"/>
  <c r="D99" i="1" s="1"/>
  <c r="F96" i="1"/>
  <c r="E96" i="1"/>
  <c r="D96" i="1" s="1"/>
  <c r="F92" i="1"/>
  <c r="E92" i="1"/>
  <c r="D92" i="1" s="1"/>
  <c r="F74" i="1"/>
  <c r="F72" i="1" s="1"/>
  <c r="E74" i="1"/>
  <c r="D74" i="1" s="1"/>
  <c r="F69" i="1"/>
  <c r="E69" i="1"/>
  <c r="D69" i="1" s="1"/>
  <c r="F64" i="1"/>
  <c r="E64" i="1"/>
  <c r="D64" i="1" s="1"/>
  <c r="F61" i="1"/>
  <c r="E61" i="1"/>
  <c r="D61" i="1" s="1"/>
  <c r="F56" i="1"/>
  <c r="E56" i="1"/>
  <c r="F52" i="1"/>
  <c r="E52" i="1"/>
  <c r="D52" i="1" s="1"/>
  <c r="F49" i="1"/>
  <c r="E49" i="1"/>
  <c r="F46" i="1"/>
  <c r="E46" i="1"/>
  <c r="D46" i="1" s="1"/>
  <c r="F40" i="1"/>
  <c r="E40" i="1"/>
  <c r="D40" i="1" s="1"/>
  <c r="F20" i="1"/>
  <c r="E20" i="1"/>
  <c r="D20" i="1" s="1"/>
  <c r="F17" i="1"/>
  <c r="E17" i="1"/>
  <c r="D17" i="1" s="1"/>
  <c r="F12" i="1"/>
  <c r="E12" i="1"/>
  <c r="D12" i="1" s="1"/>
  <c r="V66" i="1" l="1"/>
  <c r="V54" i="1"/>
  <c r="V35" i="1"/>
  <c r="V23" i="1"/>
  <c r="V19" i="1"/>
  <c r="G113" i="8"/>
  <c r="H8" i="8"/>
  <c r="G8" i="8" s="1"/>
  <c r="R64" i="8"/>
  <c r="M64" i="8"/>
  <c r="V84" i="1"/>
  <c r="I44" i="1"/>
  <c r="O44" i="1" s="1"/>
  <c r="V76" i="1"/>
  <c r="V27" i="1"/>
  <c r="S52" i="1"/>
  <c r="N8" i="8"/>
  <c r="P11" i="8"/>
  <c r="Y208" i="8"/>
  <c r="P87" i="8"/>
  <c r="V64" i="8"/>
  <c r="W8" i="8"/>
  <c r="V8" i="8" s="1"/>
  <c r="K8" i="8"/>
  <c r="Y11" i="8"/>
  <c r="T8" i="8"/>
  <c r="S8" i="8" s="1"/>
  <c r="O8" i="8"/>
  <c r="R8" i="8" s="1"/>
  <c r="Y87" i="8"/>
  <c r="Q9" i="8"/>
  <c r="G9" i="8"/>
  <c r="P165" i="8"/>
  <c r="Y165" i="8"/>
  <c r="Q64" i="8"/>
  <c r="P64" i="8" s="1"/>
  <c r="M40" i="1"/>
  <c r="L10" i="1"/>
  <c r="O10" i="1" s="1"/>
  <c r="O12" i="1"/>
  <c r="V36" i="1"/>
  <c r="V48" i="1"/>
  <c r="V85" i="1"/>
  <c r="V46" i="1"/>
  <c r="J56" i="1"/>
  <c r="V56" i="1" s="1"/>
  <c r="N56" i="1"/>
  <c r="V71" i="1"/>
  <c r="V81" i="1"/>
  <c r="O20" i="1"/>
  <c r="J44" i="1"/>
  <c r="S49" i="1"/>
  <c r="V14" i="1"/>
  <c r="V68" i="1"/>
  <c r="V94" i="1"/>
  <c r="O17" i="1"/>
  <c r="V26" i="1"/>
  <c r="V34" i="1"/>
  <c r="V38" i="1"/>
  <c r="N46" i="1"/>
  <c r="N49" i="1"/>
  <c r="M49" i="1" s="1"/>
  <c r="O52" i="1"/>
  <c r="O56" i="1"/>
  <c r="O61" i="1"/>
  <c r="L72" i="1"/>
  <c r="O74" i="1"/>
  <c r="J99" i="1"/>
  <c r="V99" i="1" s="1"/>
  <c r="N99" i="1"/>
  <c r="P49" i="1"/>
  <c r="U44" i="1"/>
  <c r="U8" i="1" s="1"/>
  <c r="S64" i="1"/>
  <c r="V32" i="1"/>
  <c r="V61" i="1"/>
  <c r="M17" i="1"/>
  <c r="V37" i="1"/>
  <c r="J40" i="1"/>
  <c r="O40" i="1"/>
  <c r="N61" i="1"/>
  <c r="M61" i="1" s="1"/>
  <c r="P52" i="1"/>
  <c r="S40" i="1"/>
  <c r="D49" i="1"/>
  <c r="D56" i="1"/>
  <c r="V15" i="1"/>
  <c r="V51" i="1"/>
  <c r="I59" i="1"/>
  <c r="I8" i="1" s="1"/>
  <c r="G99" i="1"/>
  <c r="J12" i="1"/>
  <c r="V31" i="1"/>
  <c r="V39" i="1"/>
  <c r="O46" i="1"/>
  <c r="V58" i="1"/>
  <c r="V63" i="1"/>
  <c r="O69" i="1"/>
  <c r="V80" i="1"/>
  <c r="J92" i="1"/>
  <c r="J96" i="1"/>
  <c r="V96" i="1" s="1"/>
  <c r="N96" i="1"/>
  <c r="M96" i="1" s="1"/>
  <c r="O99" i="1"/>
  <c r="V104" i="1"/>
  <c r="P46" i="1"/>
  <c r="P64" i="1"/>
  <c r="S56" i="1"/>
  <c r="U59" i="1"/>
  <c r="S69" i="1"/>
  <c r="D21" i="7"/>
  <c r="E10" i="7"/>
  <c r="O12" i="7"/>
  <c r="L10" i="7"/>
  <c r="J12" i="7"/>
  <c r="Y79" i="8"/>
  <c r="P79" i="8"/>
  <c r="Q113" i="8"/>
  <c r="P113" i="8" s="1"/>
  <c r="M113" i="8"/>
  <c r="Y113" i="8" s="1"/>
  <c r="Y95" i="8"/>
  <c r="Y64" i="8"/>
  <c r="M206" i="8"/>
  <c r="Y206" i="8" s="1"/>
  <c r="R9" i="8"/>
  <c r="M156" i="8"/>
  <c r="Y156" i="8" s="1"/>
  <c r="Q206" i="8"/>
  <c r="P206" i="8" s="1"/>
  <c r="M93" i="8"/>
  <c r="Y93" i="8" s="1"/>
  <c r="Q93" i="8"/>
  <c r="P93" i="8" s="1"/>
  <c r="M189" i="8"/>
  <c r="Y189" i="8" s="1"/>
  <c r="Q189" i="8"/>
  <c r="P189" i="8" s="1"/>
  <c r="Q156" i="8"/>
  <c r="P156" i="8" s="1"/>
  <c r="M72" i="8"/>
  <c r="S74" i="1"/>
  <c r="T59" i="1"/>
  <c r="T10" i="1"/>
  <c r="P74" i="1"/>
  <c r="P40" i="1"/>
  <c r="V106" i="1"/>
  <c r="V91" i="1"/>
  <c r="V79" i="1"/>
  <c r="V78" i="1"/>
  <c r="N69" i="1"/>
  <c r="N64" i="1"/>
  <c r="M64" i="1" s="1"/>
  <c r="V64" i="1"/>
  <c r="J52" i="1"/>
  <c r="V52" i="1" s="1"/>
  <c r="N52" i="1"/>
  <c r="M52" i="1" s="1"/>
  <c r="V22" i="1"/>
  <c r="N20" i="1"/>
  <c r="V16" i="1"/>
  <c r="K10" i="1"/>
  <c r="J10" i="1" s="1"/>
  <c r="G49" i="1"/>
  <c r="V49" i="1" s="1"/>
  <c r="G102" i="1"/>
  <c r="V102" i="1" s="1"/>
  <c r="N102" i="1"/>
  <c r="M102" i="1" s="1"/>
  <c r="G92" i="1"/>
  <c r="N92" i="1"/>
  <c r="M92" i="1" s="1"/>
  <c r="G74" i="1"/>
  <c r="V74" i="1" s="1"/>
  <c r="N74" i="1"/>
  <c r="M74" i="1" s="1"/>
  <c r="G69" i="1"/>
  <c r="V69" i="1" s="1"/>
  <c r="H44" i="1"/>
  <c r="G40" i="1"/>
  <c r="V40" i="1" s="1"/>
  <c r="G20" i="1"/>
  <c r="V20" i="1" s="1"/>
  <c r="G17" i="1"/>
  <c r="V17" i="1" s="1"/>
  <c r="H10" i="1"/>
  <c r="G10" i="1" s="1"/>
  <c r="G12" i="1"/>
  <c r="N12" i="1"/>
  <c r="M12" i="1" s="1"/>
  <c r="E72" i="1"/>
  <c r="D72" i="1" s="1"/>
  <c r="J9" i="8"/>
  <c r="Y9" i="8" s="1"/>
  <c r="S12" i="7"/>
  <c r="T10" i="7"/>
  <c r="P12" i="7"/>
  <c r="Q10" i="7"/>
  <c r="M12" i="7"/>
  <c r="G12" i="7"/>
  <c r="H10" i="7"/>
  <c r="N10" i="7" s="1"/>
  <c r="S46" i="1"/>
  <c r="S61" i="1"/>
  <c r="S12" i="1"/>
  <c r="Q59" i="1"/>
  <c r="P72" i="1"/>
  <c r="Q10" i="1"/>
  <c r="R44" i="1"/>
  <c r="R59" i="1"/>
  <c r="K72" i="1"/>
  <c r="H72" i="1"/>
  <c r="F59" i="1"/>
  <c r="F44" i="1"/>
  <c r="E44" i="1"/>
  <c r="F10" i="1"/>
  <c r="E10" i="1"/>
  <c r="P9" i="8" l="1"/>
  <c r="D10" i="7"/>
  <c r="E8" i="7"/>
  <c r="D8" i="7" s="1"/>
  <c r="M56" i="1"/>
  <c r="V92" i="1"/>
  <c r="M20" i="1"/>
  <c r="V12" i="7"/>
  <c r="L59" i="1"/>
  <c r="O72" i="1"/>
  <c r="S44" i="1"/>
  <c r="L8" i="7"/>
  <c r="O10" i="7"/>
  <c r="M10" i="7" s="1"/>
  <c r="J10" i="7"/>
  <c r="F8" i="1"/>
  <c r="R8" i="1"/>
  <c r="V12" i="1"/>
  <c r="M69" i="1"/>
  <c r="S59" i="1"/>
  <c r="M99" i="1"/>
  <c r="M46" i="1"/>
  <c r="M8" i="8"/>
  <c r="T8" i="1"/>
  <c r="S8" i="1" s="1"/>
  <c r="S10" i="1"/>
  <c r="V10" i="1"/>
  <c r="N10" i="1"/>
  <c r="M10" i="1" s="1"/>
  <c r="G72" i="1"/>
  <c r="N72" i="1"/>
  <c r="M72" i="1" s="1"/>
  <c r="G44" i="1"/>
  <c r="V44" i="1" s="1"/>
  <c r="N44" i="1"/>
  <c r="M44" i="1" s="1"/>
  <c r="E59" i="1"/>
  <c r="D59" i="1" s="1"/>
  <c r="D44" i="1"/>
  <c r="D10" i="1"/>
  <c r="S10" i="7"/>
  <c r="T8" i="7"/>
  <c r="S8" i="7" s="1"/>
  <c r="P10" i="7"/>
  <c r="Q8" i="7"/>
  <c r="P8" i="7" s="1"/>
  <c r="G10" i="7"/>
  <c r="H8" i="7"/>
  <c r="P44" i="1"/>
  <c r="P10" i="1"/>
  <c r="Q8" i="1"/>
  <c r="P8" i="1" s="1"/>
  <c r="P59" i="1"/>
  <c r="K59" i="1"/>
  <c r="J72" i="1"/>
  <c r="H59" i="1"/>
  <c r="J8" i="7" l="1"/>
  <c r="O8" i="7"/>
  <c r="O59" i="1"/>
  <c r="L8" i="1"/>
  <c r="O8" i="1" s="1"/>
  <c r="V10" i="7"/>
  <c r="V72" i="1"/>
  <c r="N59" i="1"/>
  <c r="M59" i="1" s="1"/>
  <c r="G8" i="7"/>
  <c r="V8" i="7" s="1"/>
  <c r="N8" i="7"/>
  <c r="E8" i="1"/>
  <c r="D8" i="1" s="1"/>
  <c r="J59" i="1"/>
  <c r="K8" i="1"/>
  <c r="J8" i="1" s="1"/>
  <c r="G59" i="1"/>
  <c r="H8" i="1"/>
  <c r="M8" i="7" l="1"/>
  <c r="V59" i="1"/>
  <c r="G8" i="1"/>
  <c r="V8" i="1" s="1"/>
  <c r="N8" i="1"/>
  <c r="M8" i="1" s="1"/>
  <c r="Q76" i="8"/>
  <c r="J76" i="8"/>
  <c r="Y76" i="8" s="1"/>
  <c r="J74" i="8"/>
  <c r="Y74" i="8" s="1"/>
  <c r="J8" i="8" l="1"/>
  <c r="Y8" i="8" s="1"/>
  <c r="Q74" i="8"/>
  <c r="P74" i="8" s="1"/>
  <c r="J72" i="8" l="1"/>
  <c r="Y72" i="8" s="1"/>
  <c r="Q8" i="8"/>
  <c r="P8" i="8" s="1"/>
  <c r="Q72" i="8"/>
  <c r="P72" i="8" s="1"/>
</calcChain>
</file>

<file path=xl/sharedStrings.xml><?xml version="1.0" encoding="utf-8"?>
<sst xmlns="http://schemas.openxmlformats.org/spreadsheetml/2006/main" count="881" uniqueCount="444">
  <si>
    <t>(Ñ³½³ñ ¹ñ³ÙÝ»ñáí)</t>
  </si>
  <si>
    <t>îáÕÇ NN</t>
  </si>
  <si>
    <t>ºÏ³Ùï³ï»ë³ÏÝ»ñÁ</t>
  </si>
  <si>
    <t>Ðá¹í³ÍÇ NN</t>
  </si>
  <si>
    <t>ÀÝ¹³Ù»ÝÁ</t>
  </si>
  <si>
    <t>³Û¹ ÃíáõÙ`</t>
  </si>
  <si>
    <t>í³ñã³Ï³Ý µÛáõç»</t>
  </si>
  <si>
    <t>ýáÝ¹³ÛÇÝ µÛáõç»</t>
  </si>
  <si>
    <t>1000</t>
  </si>
  <si>
    <t>ÀÜ¸²ØºÜÀ ºÎ²ØàôîÜºð</t>
  </si>
  <si>
    <t/>
  </si>
  <si>
    <t>1100</t>
  </si>
  <si>
    <t>1. Ð²ðÎºð ºì îàôðøºð     (ïáÕ 1110 + ïáÕ 1120 + ïáÕ 1130 +ïáÕ1140+ ïáÕ 1150 ) ,                   ³Û¹ ÃíáõÙ`</t>
  </si>
  <si>
    <t>7100</t>
  </si>
  <si>
    <t>1110</t>
  </si>
  <si>
    <t>1.1 ¶áõÛù³ÛÇÝ Ñ³ñÏ»ñ ³Ýß³ñÅ ·áõÛùÇó (ïáÕ 1111 + ïáÕ 1112+ïáÕ1113),                                            ³Û¹ ÃíáõÙ`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</si>
  <si>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</si>
  <si>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</si>
  <si>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</si>
  <si>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</si>
  <si>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</si>
  <si>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</si>
  <si>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</si>
  <si>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</si>
  <si>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</si>
  <si>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</si>
  <si>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</si>
  <si>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</si>
  <si>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</si>
  <si>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</si>
  <si>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</si>
  <si>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</si>
  <si>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</si>
  <si>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</si>
  <si>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</si>
  <si>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</si>
  <si>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</si>
  <si>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</si>
  <si>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</si>
  <si>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</si>
  <si>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</si>
  <si>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</si>
  <si>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</si>
  <si>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</si>
  <si>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</si>
  <si>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</si>
  <si>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</si>
  <si>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</si>
  <si>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</si>
  <si>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</si>
  <si>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</si>
  <si>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</si>
  <si>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</si>
  <si>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</si>
  <si>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</si>
  <si>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</si>
  <si>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</si>
  <si>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</si>
  <si>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</si>
  <si>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</si>
  <si>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</si>
  <si>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</si>
  <si>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</si>
  <si>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</si>
  <si>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</si>
  <si>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</si>
  <si>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 xml:space="preserve">²ÛÉ ï»Õ³Ï³Ý ïáõñù»ñ_x000D_
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</si>
  <si>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</si>
  <si>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</si>
  <si>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</si>
  <si>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</si>
  <si>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</si>
  <si>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</si>
  <si>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</si>
  <si>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</si>
  <si>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            (ïáÕ 1210 + ïáÕ 1220 + ïáÕ 1230 + ïáÕ 1240 + ïáÕ 1250 + ïáÕ 1260),                               ³Û¹ ÃíáõÙ`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</si>
  <si>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</si>
  <si>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</si>
  <si>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</si>
  <si>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</si>
  <si>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</si>
  <si>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</si>
  <si>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</si>
  <si>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</si>
  <si>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</si>
  <si>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</si>
  <si>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</si>
  <si>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</si>
  <si>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</si>
  <si>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</si>
  <si>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</si>
  <si>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</si>
  <si>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1255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</si>
  <si>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</si>
  <si>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</si>
  <si>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         ³Û¹ ÃíáõÙ`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</si>
  <si>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</si>
  <si>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</si>
  <si>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</si>
  <si>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</si>
  <si>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3. ²ÚÈ ºÎ²ØàôîÜºð                                   (ïáÕ 1310 + ïáÕ 1320 + ïáÕ 1330 + ïáÕ 1340 + ïáÕ 1350 + ïáÕ 1360 + ïáÕ 1370 + ïáÕ 1380 + ïáÕ 1390),                                                        ³Û¹ ÃíáõÙ`</t>
  </si>
  <si>
    <t>7400</t>
  </si>
  <si>
    <t>1320</t>
  </si>
  <si>
    <t>3.2 Þ³Ñ³µ³ÅÇÝÝ»ñ,                                      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</si>
  <si>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</si>
  <si>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</si>
  <si>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</si>
  <si>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</si>
  <si>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</si>
  <si>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</si>
  <si>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</si>
  <si>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</si>
  <si>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</si>
  <si>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</si>
  <si>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</si>
  <si>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</si>
  <si>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</si>
  <si>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</si>
  <si>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</si>
  <si>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</si>
  <si>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</si>
  <si>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1350</t>
  </si>
  <si>
    <t>3.5 ì³ñã³Ï³Ý ·³ÝÓáõÙÝ»ñ (ïáÕ 1351 + ïáÕ 1352+ïáÕ 1353),                                                        ³Û¹ ÃíáõÙ`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</si>
  <si>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</si>
  <si>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</si>
  <si>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</si>
  <si>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</si>
  <si>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</si>
  <si>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</si>
  <si>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</si>
  <si>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</si>
  <si>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</si>
  <si>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</si>
  <si>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</si>
  <si>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</si>
  <si>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</si>
  <si>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</si>
  <si>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</si>
  <si>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</si>
  <si>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</si>
  <si>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</si>
  <si>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</si>
  <si>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</si>
  <si>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</si>
  <si>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</si>
  <si>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</si>
  <si>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</si>
  <si>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</si>
  <si>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</si>
  <si>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</si>
  <si>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</si>
  <si>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</si>
  <si>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</si>
  <si>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</si>
  <si>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</si>
  <si>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</si>
  <si>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</si>
  <si>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</si>
  <si>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</si>
  <si>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</si>
  <si>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</si>
  <si>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</si>
  <si>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</si>
  <si>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</si>
  <si>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</si>
  <si>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                                ³Û¹ ÃíáõÙ`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</si>
  <si>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</si>
  <si>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</si>
  <si>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</si>
  <si>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</si>
  <si>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                                  ³Û¹ ÃíáõÙ`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</si>
  <si>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</si>
  <si>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</si>
  <si>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</si>
  <si>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</si>
  <si>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3.9 ²ÛÉ »Ï³ÙáõïÝ»ñ                    (ïáÕ 1391 + ïáÕ 1392 + ïáÕ 1393),                                  ³Û¹ ÃíáõÙ`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</si>
  <si>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</si>
  <si>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</si>
  <si>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</si>
  <si>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</si>
  <si>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</si>
  <si>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</si>
  <si>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</si>
  <si>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 xml:space="preserve">2024 թվական </t>
  </si>
  <si>
    <t xml:space="preserve">2025 թվական </t>
  </si>
  <si>
    <t>3.6 Øáõïù»ñ ïáõÛÅ»ñÇó, ïáõ·³ÝùÝ»ñÇó      (ïáÕ 1361 + ïáÕ 1362)
³Û¹ ÃíáõÙ`</t>
  </si>
  <si>
    <t xml:space="preserve">Ð³í»Éí³Í  N 2 </t>
  </si>
  <si>
    <t>´³ÅÇÝ</t>
  </si>
  <si>
    <t>ÊáõÙµ</t>
  </si>
  <si>
    <t>¸³ë</t>
  </si>
  <si>
    <t>ÀÜ¸²ØºÜÀ Ì²Êêºð</t>
  </si>
  <si>
    <t>2100</t>
  </si>
  <si>
    <t>01</t>
  </si>
  <si>
    <t>0</t>
  </si>
  <si>
    <t>ÀÜ¸Ð²Üàôð ´ÜàôÚÂÆ Ð²Üð²ÚÆÜ Ì²è²ÚàôÂÚàôÜÜºð</t>
  </si>
  <si>
    <t>2110</t>
  </si>
  <si>
    <t>1</t>
  </si>
  <si>
    <t>úñ»Ýë¹Çñ ¨ ·áñÍ³¹Çñ  Ù³ñÙÇÝÝ»ñ, å»ï³Ï³Ý Ï³é³í³ñáõÙ, ýÇÝ³Ýë³Ï³Ý ¨ Ñ³ñÏ³µÛáõç»ï³ÛÇÝ Ñ³ñ³µ»ñáõÃÛáõÝÝ»ñ, ³ñï³ùÇÝ Ñ³ñ³µ»ñáõÃÛáõÝÝ»ñ</t>
  </si>
  <si>
    <t>áñÇó`</t>
  </si>
  <si>
    <t>2111</t>
  </si>
  <si>
    <t>úñ»Ýë¹Çñ ¨  ·áñÍ³¹Çñ Ù³ñÙÇÝÝ»ñ, å»ï³Ï³Ý Ï³é³í³ñáõÙ</t>
  </si>
  <si>
    <t>3</t>
  </si>
  <si>
    <t>2130</t>
  </si>
  <si>
    <t>ÀÝ¹Ñ³Ýáõñ µÝáõÛÃÇ Í³é³ÛáõÃÛáõÝÝ»ñ</t>
  </si>
  <si>
    <t>2131</t>
  </si>
  <si>
    <t>²ßË³ï³Ï³½ÙÇ /Ï³¹ñ»ñÇ/ ·Íáí ÁÝ¹Ñ³Ýáõñ µÝáõÛÃÇ Í³é³ÛáõÃÛáõÝÝ»ñ</t>
  </si>
  <si>
    <t>5</t>
  </si>
  <si>
    <t>2160</t>
  </si>
  <si>
    <t>6</t>
  </si>
  <si>
    <t>ÀÝ¹Ñ³Ýáõñ µÝáõÛÃÇ Ñ³Ýñ³ÛÇÝ Í³é³ÛáõÃÛáõÝÝ»ñ (³ÛÉ ¹³ë»ñÇÝ ãå³ïÏ³ÝáÕ)</t>
  </si>
  <si>
    <t>2161</t>
  </si>
  <si>
    <t>2200</t>
  </si>
  <si>
    <t>02</t>
  </si>
  <si>
    <t>ä²Þîä²ÜàôÂÚàôÜ</t>
  </si>
  <si>
    <t>2220</t>
  </si>
  <si>
    <t>2</t>
  </si>
  <si>
    <t>ø³Õ³ù³óÇ³Ï³Ý å³ßïå³ÝáõÃÛáõÝ</t>
  </si>
  <si>
    <t>2221</t>
  </si>
  <si>
    <t>2400</t>
  </si>
  <si>
    <t>04</t>
  </si>
  <si>
    <t>îÜîºê²Î²Ü Ð²ð²´ºðàôÂÚàôÜÜºð</t>
  </si>
  <si>
    <t>2420</t>
  </si>
  <si>
    <t>¶ÛáõÕ³ïÝï»ëáõÃÛáõÝ, ³Ýï³é³ÛÇÝ ïÝï»ëáõÃÛáõÝ, ÓÏÝáñëáõÃÛáõÝ ¨ áñëáñ¹áõÃÛáõÝ</t>
  </si>
  <si>
    <t>4</t>
  </si>
  <si>
    <t>2450</t>
  </si>
  <si>
    <t>îñ³Ýëåáñï</t>
  </si>
  <si>
    <t>2451</t>
  </si>
  <si>
    <t>Ö³Ý³å³ñÑ³ÛÇÝ ïñ³Ýëåáñï</t>
  </si>
  <si>
    <t>7</t>
  </si>
  <si>
    <t>2490</t>
  </si>
  <si>
    <t>9</t>
  </si>
  <si>
    <t>îÝï»ë³Ï³Ý Ñ³ñ³µ»ñáõÃÛáõÝÝ»ñ (³ÛÉ ¹³ë»ñÇÝ ãå³ïÏ³ÝáÕ)</t>
  </si>
  <si>
    <t>2491</t>
  </si>
  <si>
    <t>2500</t>
  </si>
  <si>
    <t>05</t>
  </si>
  <si>
    <t>Þðæ²Î²  ØÆæ²ì²ÚðÆ ä²Þîä²ÜàôÂÚàôÜ</t>
  </si>
  <si>
    <t>2510</t>
  </si>
  <si>
    <t>²Õµ³Ñ³ÝáõÙ</t>
  </si>
  <si>
    <t>2511</t>
  </si>
  <si>
    <t>2600</t>
  </si>
  <si>
    <t>06</t>
  </si>
  <si>
    <t>´Ü²Î²ð²Ü²ÚÆÜ ÞÆÜ²ð²ðàôÂÚàôÜ ºì ÎàØàôÜ²È Ì²è²ÚàôÂÚàôÜÜºð</t>
  </si>
  <si>
    <t>2640</t>
  </si>
  <si>
    <t>öáÕáóÝ»ñÇ Éáõë³íáñáõÙ</t>
  </si>
  <si>
    <t>2641</t>
  </si>
  <si>
    <t>2660</t>
  </si>
  <si>
    <t>´Ý³Ï³ñ³Ý³ÛÇÝ ßÇÝ³ñ³ñáõÃÛ³Ý ¨ ÏáÙáõÝ³É Í³é³ÛáõÃÛáõÝÝ»ñ  (³ÛÉ ¹³ë»ñÇÝ ãå³ïÏ³ÝáÕ)</t>
  </si>
  <si>
    <t>2661</t>
  </si>
  <si>
    <t>2800</t>
  </si>
  <si>
    <t>08</t>
  </si>
  <si>
    <t>Ð²Ü¶Æêî, ØÞ²ÎàôÚÂ ºì ÎðàÜ</t>
  </si>
  <si>
    <t>2810</t>
  </si>
  <si>
    <t>Ð³Ý·ëïÇ ¨ ëåáñïÇ Í³é³ÛáõÃÛáõÝÝ»ñ</t>
  </si>
  <si>
    <t>2811</t>
  </si>
  <si>
    <t>2820</t>
  </si>
  <si>
    <t>Øß³ÏáõÃ³ÛÇÝ Í³é³ÛáõÃÛáõÝÝ»ñ</t>
  </si>
  <si>
    <t>2821</t>
  </si>
  <si>
    <t>¶ñ³¹³ñ³ÝÝ»ñ</t>
  </si>
  <si>
    <t>2822</t>
  </si>
  <si>
    <t>Â³Ý·³ñ³ÝÝ»ñ ¨ óáõó³ëñ³ÑÝ»ñ</t>
  </si>
  <si>
    <t>2823</t>
  </si>
  <si>
    <t>Øß³ÏáõÛÃÇ ïÝ»ñ, ³ÏáõÙµÝ»ñ, Ï»ÝïñáÝÝ»ñ</t>
  </si>
  <si>
    <t>2824</t>
  </si>
  <si>
    <t>²ÛÉ Ùß³ÏáõÃ³ÛÇÝ Ï³½Ù³Ï»ñåáõÃÛáõÝÝ»ñ</t>
  </si>
  <si>
    <t>2900</t>
  </si>
  <si>
    <t>09</t>
  </si>
  <si>
    <t>ÎðÂàôÂÚàôÜ</t>
  </si>
  <si>
    <t>2910</t>
  </si>
  <si>
    <t>Ü³Ë³¹åñáó³Ï³Ý ¨ ï³ññ³Ï³Ý ÁÝ¹Ñ³Ýáõñ ÏñÃáõÃÛáõÝ</t>
  </si>
  <si>
    <t>2911</t>
  </si>
  <si>
    <t>Ü³Ë³¹åñáó³Ï³Ý ÏñÃáõÃÛáõÝ</t>
  </si>
  <si>
    <t>2950</t>
  </si>
  <si>
    <t>Àëï Ù³Ï³ñ¹³ÏÝ»ñÇ ã¹³ë³Ï³ñ·íáÕ ÏñÃáõÃÛáõÝ</t>
  </si>
  <si>
    <t>2951</t>
  </si>
  <si>
    <t>²ñï³¹åñáó³Ï³Ý ¹³ëïÇ³ñ³ÏáõÃÛáõÝ</t>
  </si>
  <si>
    <t>3000</t>
  </si>
  <si>
    <t>10</t>
  </si>
  <si>
    <t>êàòÆ²È²Î²Ü ä²Þîä²ÜàôÂÚàôÜ</t>
  </si>
  <si>
    <t>3070</t>
  </si>
  <si>
    <t>êáóÇ³É³Ï³Ý Ñ³ïáõÏ ³ñïáÝáõÃÛáõÝÝ»ñ (³ÛÉ ¹³ë»ñÇÝ ãå³ïÏ³ÝáÕ)</t>
  </si>
  <si>
    <t>3071</t>
  </si>
  <si>
    <t>3100</t>
  </si>
  <si>
    <t>11</t>
  </si>
  <si>
    <t>ÐÆØÜ²Î²Ü ´²ÄÆÜÜºðÆÜ â¸²êìàÔ ä²Ðàôêî²ÚÆÜ üàÜ¸ºð</t>
  </si>
  <si>
    <t>3110</t>
  </si>
  <si>
    <t>ÐÐ Ï³é³í³ñáõÃÛ³Ý ¨ Ñ³Ù³ÛÝùÝ»ñÇ å³Ñáõëï³ÛÇÝ ýáÝ¹</t>
  </si>
  <si>
    <t>3112</t>
  </si>
  <si>
    <t>ÐÐ Ñ³Ù³ÛÝùÝ»ñÇ å³Ñáõëï³ÛÇÝ ýáÝ¹</t>
  </si>
  <si>
    <t>´Ûáõç»ï³ÛÇÝ Í³Ëë»ñÇ ïÝï»ë³·Çï³Ï³Ý ¹³ë³Ï³ñ·Ù³Ý Ñá¹í³ÍÝ»ñÇ ³Ýí³ÝáõÙÝ»ñÁ</t>
  </si>
  <si>
    <t>NN</t>
  </si>
  <si>
    <t>x</t>
  </si>
  <si>
    <t>4111</t>
  </si>
  <si>
    <t>- ²ßË³ïáÕÝ»ñÇ ³ßË³ï³í³ñÓ»ñ ¨ Ñ³í»É³í×³ñÝ»ñ</t>
  </si>
  <si>
    <t>- ä³ñ·¨³ïñáõÙÝ»ñ, ¹ñ³Ù³Ï³Ý Ëñ³ËáõëáõÙÝ»ñ ¨ Ñ³ïáõÏ í×³ñÝ»ñ</t>
  </si>
  <si>
    <t>4212</t>
  </si>
  <si>
    <t>- ¾Ý»ñ·»ïÇÏ Í³é³ÛáõÃÛáõÝÝ»ñ</t>
  </si>
  <si>
    <t>4213</t>
  </si>
  <si>
    <t>- ÎáÙáõÝ³É Í³é³ÛáõÃÛáõÝÝ»ñ</t>
  </si>
  <si>
    <t>4214</t>
  </si>
  <si>
    <t>- Î³åÇ Í³é³ÛáõÃÛáõÝÝ»ñ</t>
  </si>
  <si>
    <t>4215</t>
  </si>
  <si>
    <t>- ²å³Ñáí³·ñ³Ï³Ý Í³Ëë»ñ</t>
  </si>
  <si>
    <t>4216</t>
  </si>
  <si>
    <t>4221</t>
  </si>
  <si>
    <t>- Ü»ñùÇÝ ·áñÍáõÕáõÙÝ»ñ</t>
  </si>
  <si>
    <t>4222</t>
  </si>
  <si>
    <t>- ²ñï³ë³ÑÙ³ÝÛ³Ý ·áñÍáõÕáõÙÝ»ñÇ ·Íáí Í³Ëë»ñ</t>
  </si>
  <si>
    <t>4232</t>
  </si>
  <si>
    <t>- Ð³Ù³Ï³ñ·ã³ÛÇÝ Í³é³ÛáõÃÛáõÝÝ»ñ</t>
  </si>
  <si>
    <t>4234</t>
  </si>
  <si>
    <t>- î»Õ»Ï³ïí³Ï³Ý Í³é³ÛáõÃÛáõÝÝ»ñ</t>
  </si>
  <si>
    <t>4237</t>
  </si>
  <si>
    <t>- Ü»ñÏ³Û³óáõóã³Ï³Ý Í³Ëë»ñ</t>
  </si>
  <si>
    <t>- ÀÝ¹Ñ³Ýáõñ µÝáõÛÃÇ ³ÛÉ Í³é³ÛáõÃÛáõÝÝ»ñ</t>
  </si>
  <si>
    <t>4239</t>
  </si>
  <si>
    <t>4241</t>
  </si>
  <si>
    <t>- Ø³ëÝ³·Çï³Ï³Ý Í³é³ÛáõÃÛáõÝÝ»ñ</t>
  </si>
  <si>
    <t>4251</t>
  </si>
  <si>
    <t>- Þ»Ýù»ñÇ ¨ Ï³éáõÛóÝ»ñÇ ÁÝÃ³óÇÏ Ýáñá·áõÙ ¨ å³Ñå³ÝáõÙ</t>
  </si>
  <si>
    <t>4252</t>
  </si>
  <si>
    <t>- Ø»ù»Ý³Ý»ñÇ ¨ ë³ñù³íáñáõÙÝ»ñÇ ÁÝÃ³óÇÏ Ýáñá·áõÙ ¨ å³Ñå³ÝáõÙ</t>
  </si>
  <si>
    <t>4261</t>
  </si>
  <si>
    <t>- ¶ñ³ë»ÝÛ³Ï³ÛÇÝ ÝÛáõÃ»ñ ¨ Ñ³·áõëï</t>
  </si>
  <si>
    <t>4264</t>
  </si>
  <si>
    <t>- îñ³Ýëåáñï³ÛÇÝ ÝÛáõÃ»ñ</t>
  </si>
  <si>
    <t>4267</t>
  </si>
  <si>
    <t>- Î»Ýó³Õ³ÛÇÝ ¨ Ñ³Ýñ³ÛÇÝ ëÝÝ¹Ç ÝÛáõÃ»ñ</t>
  </si>
  <si>
    <t>- Ð³ïáõÏ Ýå³ï³Ï³ÛÇÝ ³ÛÉ ÝÛáõÃ»ñ</t>
  </si>
  <si>
    <t>4269</t>
  </si>
  <si>
    <t>- êáõµëÇ¹Ç³Ý»ñ áã ýÇÝ³Ýë³Ï³Ý å»ï³Ï³Ý (Ñ³Ù³ÛÝù³ÛÇÝ) Ï³½Ù³Ï»ñåáõÃÛáõÝÝ»ñÇÝ</t>
  </si>
  <si>
    <t>4511</t>
  </si>
  <si>
    <t>- ²ÛÉ Ýå³ëïÝ»ñ µÛáõç»Çó</t>
  </si>
  <si>
    <t>4729</t>
  </si>
  <si>
    <t>- ä³Ñáõëï³ÛÇÝ ÙÇçáóÝ»ñ</t>
  </si>
  <si>
    <t>4891</t>
  </si>
  <si>
    <t>5113</t>
  </si>
  <si>
    <t>- Þ»Ýù»ñÇ ¨ ßÇÝáõÃÛáõÝÝ»ñÇ Ï³åÇï³É í»ñ³Ýáñá·áõÙ</t>
  </si>
  <si>
    <t>5121</t>
  </si>
  <si>
    <t>- îñ³Ýëåáñï³ÛÇÝ ë³ñù³íáñáõÙÝ»ñ</t>
  </si>
  <si>
    <t>5122</t>
  </si>
  <si>
    <t>- ì³ñã³Ï³Ý ë³ñù³íáñáõÙÝ»ñ</t>
  </si>
  <si>
    <t>8121</t>
  </si>
  <si>
    <t>ÐàÔÆ Æð²òàôØÆò Øàôîøºð</t>
  </si>
  <si>
    <t>8411</t>
  </si>
  <si>
    <t>8010</t>
  </si>
  <si>
    <t>ÀÜ¸²ØºÜÀ`</t>
  </si>
  <si>
    <t>8100</t>
  </si>
  <si>
    <t>². ÜºðøÆÜ ²Ô´ÚàôðÜºð</t>
  </si>
  <si>
    <t>8110</t>
  </si>
  <si>
    <t>1. öàÊ²èàô ØÆæàòÜºð</t>
  </si>
  <si>
    <t>8120</t>
  </si>
  <si>
    <t>1.2. ì³ñÏ»ñ ¨ ÷áË³ïíáõÃÛáõÝÝ»ñ (ëï³óáõÙ ¨ Ù³ñáõÙ)</t>
  </si>
  <si>
    <t>1.2.1. ì³ñÏ»ñ</t>
  </si>
  <si>
    <t>8122</t>
  </si>
  <si>
    <t xml:space="preserve">  - í³ñÏ»ñÇ ëï³óáõÙ</t>
  </si>
  <si>
    <t>9112</t>
  </si>
  <si>
    <t>8124</t>
  </si>
  <si>
    <t>³ÛÉ ³ÕµÛáõñÝ»ñÇó</t>
  </si>
  <si>
    <t>8160</t>
  </si>
  <si>
    <t>2. üÆÜ²Üê²Î²Ü ²ÎîÆìÜºð</t>
  </si>
  <si>
    <t>8161</t>
  </si>
  <si>
    <t>2.1. ´³ÅÝ»ïáÙë»ñ ¨ Ï³åÇï³ÉáõÙ ³ÛÉ Ù³ëÝ³ÏóáõÃÛáõÝ</t>
  </si>
  <si>
    <t>8164</t>
  </si>
  <si>
    <t>´³ÅÝ»ïáÙë»ñÇ »í Ï³åÇï³ÉáõÙ ³ÛÉ Ù³ëÝ³ÏóáõÃÛ³Ý Ó»éù µ»ñáõÙ</t>
  </si>
  <si>
    <t>6213</t>
  </si>
  <si>
    <t>8190</t>
  </si>
  <si>
    <t>2.3. Ð³Ù³ÛÝùÇ µÛáõç»Ç ÙÇçáóÝ»ñÇ ï³ñ»ëÏ½µÇ ³½³ï  ÙÝ³óáñ¹Á`</t>
  </si>
  <si>
    <t>8191</t>
  </si>
  <si>
    <t>2.3.1. Ð³Ù³ÛÝùÇ µÛáõç»Ç í³ñã³Ï³Ý Ù³ëÇ ÙÇçáóÝ»ñÇ ï³ñ»ëÏ½µÇ ³½³ï ÙÝ³óáñ¹</t>
  </si>
  <si>
    <t>9320</t>
  </si>
  <si>
    <t>8192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</si>
  <si>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</t>
  </si>
  <si>
    <t>8193</t>
  </si>
  <si>
    <t>- »ÝÃ³Ï³ ¿ áõÕÕÙ³Ý Ñ³Ù³ÛÝùÇ µÛáõç»Ç ýáÝ¹³ÛÇÝ  Ù³ë</t>
  </si>
  <si>
    <t>8194</t>
  </si>
  <si>
    <t xml:space="preserve"> 2.3.2. Ð³Ù³ÛÝùÇ µÛáõç»Ç ýáÝ¹³ÛÇÝ Ù³ëÇ ÙÇçáóÝ»ñÇ ï³ñ»ëÏ½µÇ ÙÝ³óáñ¹</t>
  </si>
  <si>
    <t>9330</t>
  </si>
  <si>
    <t>8195</t>
  </si>
  <si>
    <t>- ³é³Ýó í³ñã³Ï³Ý Ù³ëÇ ÙÇçáóÝ»ñÇ ï³ñ»ëÏ½µÇ ³½³ï ÙÝ³óáñ¹Çó ýáÝ¹³ÛÇÝ  Ù³ë Ùáõïù³·ñÙ³Ý »ÝÃ³Ï³ ·áõÙ³ñÇ</t>
  </si>
  <si>
    <t>8196</t>
  </si>
  <si>
    <t>- í³ñã³Ï³Ý Ù³ëÇ ÙÇçáóÝ»ñÇ ï³ñ»ëÏ½µÇ ³½³ï ÙÝ³óáñ¹Çó ýáÝ¹³ÛÇÝ  Ù³ë Ùáõïù³·ñÙ³Ý »ÝÃ³Ï³ ·áõÙ³ñÁ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</si>
  <si>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</si>
  <si>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1. Î³é³í³ñÙ³Ý Ù³ñÙÝÇ å³Ñå³ÝáõÙ</t>
  </si>
  <si>
    <t>1. ø³Õ³ù³óÇ³Ï³Ý Ï³óáõÃÛ³Ý ³Ïï»ñÇ ·ñ³ÝóÙ³Ý Í³é³ÛáõÃÛ³Ý ·áñÍáõÝ»áõÃÛ³Ý Ï³½Ù³Ï»ñåáõÙ (å³ïíÇñ³Ïí³Í ÉÇ³½áñáõÃÛáõÝÝ»ñ)</t>
  </si>
  <si>
    <t>1. ø³Õ³ù³óÇ³Ï³Ý å³ßïå³ÝáõÃÛ³ÝÝ ³ç³ÏóáõÃÛáõÝ</t>
  </si>
  <si>
    <t>1. ²ëý³Éï-µ»ïáÝÛ³  Í³ÍÏÇ í»ñ³Ýáñá·áõÙ ¨ å³Ñå³ÝáõÙ</t>
  </si>
  <si>
    <t>5. àã ýÇÝ³Ýë³Ï³Ý ³ÏïÇíÝ»ñÇ ûï³ñáõÙÇó Ùáõïù»ñ</t>
  </si>
  <si>
    <t>1. ¶ñ³¹³ñ³Ý³ÛÇÝ Í³é³ÛáõÃÛáõÝÝ»ñ</t>
  </si>
  <si>
    <t>1. Ð³Ù³ÛÝù³ÛÇÝ Ùß³ÏáõÛÃÇ ¨ ³½³ï Å³Ù³ÝóÇ Ï³½Ù³Ï»ñåáõÙ</t>
  </si>
  <si>
    <t>1. ²ñï³¹åñáó³Ï³Ý ¹³ëïÇ³ñ³ÏáõÃÛáõÝ</t>
  </si>
  <si>
    <t>-Ð³ïÏ³óáõÙ å³Ñõëï³ÛÇÝ ýáÝ¹Çó ýáÝ¹³ÛÇÝ µÛáõç»</t>
  </si>
  <si>
    <t>Ð³í»Éí³Í  N 4</t>
  </si>
  <si>
    <t>Ծանոթություն</t>
  </si>
  <si>
    <t>Համայնքային զարգացում</t>
  </si>
  <si>
    <t>որից`</t>
  </si>
  <si>
    <t>Հանգիստ, մշակույթ և կրոն (այլ դասերին չպատկանող)</t>
  </si>
  <si>
    <t xml:space="preserve">Գյուղատնտեսություն </t>
  </si>
  <si>
    <t>Շենքերի ¨ Ï³éáõÛóÝ»ñÇ ÁÝÃ³óÇÏ Ýáñá·áõÙ ¨ å³Ñå³ÝáõÙ</t>
  </si>
  <si>
    <t>³éáÕç³å³Ñ³Ï³Ý  ¨ É³µáñ³ïáñ ÝÛáõÃ»ñ</t>
  </si>
  <si>
    <t>ÁÝÃ³óÇÏ ¹ñ³Ù³ßÝáñÑÝ»ñ ÙÇç³½·³ÛÇÝ Ï³½Ù³Ï»ñåáõÃÛáõÝÝ»ñÇÝ</t>
  </si>
  <si>
    <t>³ÛÉ ÁÝÃ³óÇÏ ¹ñ³Ù³ßÝáñÑÝ»ñ</t>
  </si>
  <si>
    <t xml:space="preserve"> ³ÛÉ Ñ³ñÏ»ñ</t>
  </si>
  <si>
    <t>ß»Ýù. ßÇÝ. Ï³å. Ýáñá·áõÙ</t>
  </si>
  <si>
    <t>Գեոդեզիական քարտեզագրական ծախսեր</t>
  </si>
  <si>
    <t>Նախագծահետազոտական ծախսեր</t>
  </si>
  <si>
    <t>1. ծախսերի վերծանումը` ըստ բյուջետային ծախսերի տնտեսագիտական դասակարգման հոդվածների</t>
  </si>
  <si>
    <t>Ընթացիկ դրամաշնորհներ պետական և համայնքների ոչ առևտրային կազմակերպություններին</t>
  </si>
  <si>
    <t>Բնական աղետներից առաջացած վնասվածքների կամ վնասների վերականգնում</t>
  </si>
  <si>
    <t>³ÛÉ ÑÇÙÝ³Ï³Ý ÙÇçáóÝ»ñÇ Çñ³óáõÙÇó Ùáõïù»ñ</t>
  </si>
  <si>
    <t>8. §³Õµ³Ñ³ÝáõÃÛáõÝ ¨ ë³ÝÇï³ñ³Ï³Ý Ù³ùñáõÙ¦ Ñ³Ù³ÛÝù³ÛÇÝ ÑÇÙÝ³ñÏÇ å³Ñå³ÝÙ³Ý Í³Ëë»ñ</t>
  </si>
  <si>
    <t>³ÛÉ Ñ³ñÏ»ñ</t>
  </si>
  <si>
    <t xml:space="preserve"> ³å³Ñáí³·ñ³Ï³Ý Í³Ëë»ñ</t>
  </si>
  <si>
    <t>ÁÝ¹Ñ³Ýáõñ µÝáõÛÃÇ ³ÛÉ Í³é³ÛáõÃÛáõÝÝ»ñ</t>
  </si>
  <si>
    <t>Շենքերի և կառույցների ընթացիկ նորոգում և պահպանում</t>
  </si>
  <si>
    <t xml:space="preserve"> Ù»ù»Ý³Ý»ñÇ ÁÝÃ³óÇÏ Ýáñá·áõÙ</t>
  </si>
  <si>
    <t>·ñ³ë»ÝÛ³Ï³ÛÇÝ åÇïáõÛùÝ»ñ ¨ Ñ³·áõëï</t>
  </si>
  <si>
    <t>ïñ³Ýëåáñï³ÛÇÝ ÝÛáõÃ»ñ</t>
  </si>
  <si>
    <t xml:space="preserve"> Ñ³ïáõÏ Ýå³ï³Ï³ÛÇÝ ³ÛÉ ÝÛáõÃ»ñ</t>
  </si>
  <si>
    <t>Էներգետիկ  ծառայություններ</t>
  </si>
  <si>
    <t>1. ²ñï³ùÇÝ Éáõë³íáñáõÙ</t>
  </si>
  <si>
    <t>3. Բնակարանային շինարարության և կոմունալ ծառայություններ (այլ դասերին չպատկանող)</t>
  </si>
  <si>
    <t xml:space="preserve"> Ï³åÇ Í³é³ÛáõÃÛáõÝ</t>
  </si>
  <si>
    <t xml:space="preserve"> ÁÝ¹Ñ³Ýáõñ µÝáõÛÃÇ ³ÛÉ Í³é³ÛáõÃÛáõÝÝ»ñ</t>
  </si>
  <si>
    <t xml:space="preserve"> ·ñ³ë»ÝÛ³Ï³ÛÇÝ åÇïáõÛùÝ»ñ ¨ Ñ³·áõëï</t>
  </si>
  <si>
    <t>1. Հանգստի և սպորտի ծառայություններ</t>
  </si>
  <si>
    <t xml:space="preserve"> ëáõµëÇ¹Ç³Ý»ñ áã-ýÇÝ³Ýë³Ï³Ý å»ï³Ï³Ý (h³Ù³ÛÝù³ÛÇÝ) Ï³½Ù³Ï»ñåáõÃÛáõÝÝ»ñÇÝ </t>
  </si>
  <si>
    <t xml:space="preserve"> ÏñÃ³Ï³Ý, Ùß³ÏáõÃ³ÛÇÝ ¨ ëåáñï³ÛÇÝ Ýå³ëïÝ»ñ</t>
  </si>
  <si>
    <t>³ÛÉ Ýå³ëïÝ»ñ µÛáõç»Çó</t>
  </si>
  <si>
    <t xml:space="preserve"> í³ñã³Ï³Ý ë³ñù³íáñáõÙÝ»ñ</t>
  </si>
  <si>
    <t>í³ñã³Ï³Ý ë³ñù³íáñáõÙÝ»ñ</t>
  </si>
  <si>
    <t xml:space="preserve"> ß»Ýù. ßÇÝ. Ï³å. Ýáñá·áõÙ</t>
  </si>
  <si>
    <t>Ý³Ë³·Í³Ñ»ï³½áï³Ï³Ý Í³Ëë»ñ</t>
  </si>
  <si>
    <t xml:space="preserve"> -Գույքի և սարքավորումների վարձակալություն</t>
  </si>
  <si>
    <t xml:space="preserve">2026 թվական </t>
  </si>
  <si>
    <t xml:space="preserve"> 2024թ կանխատեսված և 2023թ. հաստատված բյուջեի տարբերություն</t>
  </si>
  <si>
    <t xml:space="preserve">2023 հաստատված </t>
  </si>
  <si>
    <t>ՀՀ համայնքների միջնաժամկետ ծախսերի ծրագրի 2024-2026թթ. վարչական և ֆոնդային մասերի եկամուտները` ըստ ձևավորման աղբյուրների</t>
  </si>
  <si>
    <t>2024թ կանխատեսված և 2023թ. հաստատված բյուջեի տարբերության վերաբերյալ հիմնավորումներ</t>
  </si>
  <si>
    <t xml:space="preserve">ՀՀ համայնքների 2024-2026թթ. միջնաժամկետ ծախսերի ծրագրերի դեֆիցիտի (պակացուրդի) ֆինանսավորումը ըստ աղբյուրների                                                </t>
  </si>
  <si>
    <t>ՀՀ համայնքների 2024-2026թթ. միջնաժամկետ ծախսերի ծրագրերի վարչական և ֆոնդային մասերի տարեկան հատկացումները ըստ` բյուջետային ծախսերի գործառական դասակարգման բաժինների, խմբերի, դասերի և տնտեսագիտական դասակարգման հոդվածների</t>
  </si>
  <si>
    <t>2022 փաստացի</t>
  </si>
  <si>
    <t>Կառավարության տարբեր մակարդակների միջև իրականացվող ընդհանուր բնույթի տրանսֆերտներ</t>
  </si>
  <si>
    <t xml:space="preserve"> - դրամաշնորհներ ՀՀ այլ համայնքերի բյուջեներին  </t>
  </si>
  <si>
    <t>Ð³í»Éí³Í  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</si>
</sst>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\ ;\(#,##0.0\)"/>
    <numFmt numFmtId="166" formatCode="0.0"/>
  </numFmts>
  <fonts count="25">
    <font>
      <sz val="8"/>
      <name val="Arial Armenian"/>
    </font>
    <font>
      <sz val="12"/>
      <name val="Arial Armenian"/>
      <family val="2"/>
    </font>
    <font>
      <sz val="10"/>
      <name val="Arial"/>
      <family val="2"/>
    </font>
    <font>
      <sz val="8"/>
      <name val="Arial LatArm"/>
      <family val="2"/>
    </font>
    <font>
      <b/>
      <sz val="8"/>
      <name val="Arial LatArm"/>
      <family val="2"/>
    </font>
    <font>
      <sz val="12"/>
      <name val="Arial LatArm"/>
      <family val="2"/>
    </font>
    <font>
      <b/>
      <i/>
      <sz val="8"/>
      <name val="Arial LatArm"/>
      <family val="2"/>
    </font>
    <font>
      <i/>
      <sz val="8"/>
      <name val="Arial LatArm"/>
      <family val="2"/>
    </font>
    <font>
      <sz val="8"/>
      <name val="Arial Armenian"/>
      <family val="2"/>
    </font>
    <font>
      <sz val="8"/>
      <name val="GHEA Grapalat"/>
      <family val="3"/>
    </font>
    <font>
      <b/>
      <sz val="8"/>
      <name val="GHEA Grapalat"/>
      <family val="3"/>
    </font>
    <font>
      <b/>
      <i/>
      <sz val="8"/>
      <name val="GHEA Grapalat"/>
      <family val="3"/>
    </font>
    <font>
      <sz val="8"/>
      <color indexed="8"/>
      <name val="GHEA Grapalat"/>
      <family val="3"/>
    </font>
    <font>
      <sz val="8"/>
      <color indexed="8"/>
      <name val="Arial LatArm"/>
      <family val="2"/>
    </font>
    <font>
      <sz val="9"/>
      <name val="Arial LatArm"/>
      <family val="2"/>
    </font>
    <font>
      <sz val="11"/>
      <name val="GHEA Grapalat"/>
      <family val="3"/>
    </font>
    <font>
      <sz val="9"/>
      <name val="GHEA Grapalat"/>
      <family val="3"/>
    </font>
    <font>
      <sz val="8"/>
      <name val="GHEA Grapalat"/>
      <family val="3"/>
      <charset val="204"/>
    </font>
    <font>
      <b/>
      <sz val="8"/>
      <name val="GHEA Grapalat"/>
      <family val="3"/>
      <charset val="204"/>
    </font>
    <font>
      <b/>
      <i/>
      <sz val="8"/>
      <name val="GHEA Grapalat"/>
      <family val="3"/>
      <charset val="204"/>
    </font>
    <font>
      <sz val="8"/>
      <name val="Arial Armenian"/>
      <family val="2"/>
      <charset val="204"/>
    </font>
    <font>
      <b/>
      <i/>
      <sz val="8"/>
      <name val="Arial Armenian"/>
      <family val="2"/>
      <charset val="204"/>
    </font>
    <font>
      <b/>
      <sz val="12"/>
      <name val="Arial LatArm"/>
      <family val="2"/>
    </font>
    <font>
      <b/>
      <sz val="8"/>
      <name val="Arial Armenian"/>
      <family val="2"/>
    </font>
    <font>
      <b/>
      <sz val="11"/>
      <name val="Arial Armenian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173">
    <xf numFmtId="0" fontId="0" fillId="0" borderId="0" xfId="0"/>
    <xf numFmtId="165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165" fontId="0" fillId="0" borderId="0" xfId="0" applyNumberFormat="1" applyAlignment="1">
      <alignment horizontal="center" vertical="top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top" wrapText="1"/>
    </xf>
    <xf numFmtId="0" fontId="3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3" fillId="0" borderId="0" xfId="0" applyNumberFormat="1" applyFont="1" applyAlignment="1">
      <alignment horizontal="right" vertical="top"/>
    </xf>
    <xf numFmtId="165" fontId="3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horizontal="left" vertical="center" wrapText="1"/>
    </xf>
    <xf numFmtId="165" fontId="3" fillId="0" borderId="0" xfId="0" applyNumberFormat="1" applyFont="1" applyAlignment="1">
      <alignment horizontal="center" vertical="top"/>
    </xf>
    <xf numFmtId="0" fontId="7" fillId="0" borderId="2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165" fontId="3" fillId="0" borderId="0" xfId="0" applyNumberFormat="1" applyFont="1" applyAlignment="1">
      <alignment horizontal="left" vertical="top" wrapText="1"/>
    </xf>
    <xf numFmtId="0" fontId="8" fillId="0" borderId="6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165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166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166" fontId="4" fillId="0" borderId="2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top"/>
    </xf>
    <xf numFmtId="166" fontId="3" fillId="0" borderId="2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top"/>
    </xf>
    <xf numFmtId="166" fontId="0" fillId="0" borderId="3" xfId="0" applyNumberFormat="1" applyBorder="1" applyAlignment="1">
      <alignment vertical="center"/>
    </xf>
    <xf numFmtId="166" fontId="4" fillId="0" borderId="5" xfId="0" applyNumberFormat="1" applyFont="1" applyBorder="1" applyAlignment="1">
      <alignment horizontal="center" vertical="center"/>
    </xf>
    <xf numFmtId="166" fontId="0" fillId="0" borderId="7" xfId="0" applyNumberForma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166" fontId="9" fillId="0" borderId="2" xfId="0" applyNumberFormat="1" applyFont="1" applyFill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right" vertical="center" wrapText="1"/>
    </xf>
    <xf numFmtId="166" fontId="3" fillId="0" borderId="2" xfId="0" applyNumberFormat="1" applyFont="1" applyBorder="1" applyAlignment="1">
      <alignment horizontal="left" vertical="top" wrapText="1"/>
    </xf>
    <xf numFmtId="166" fontId="6" fillId="0" borderId="2" xfId="0" applyNumberFormat="1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right" vertical="center" wrapText="1"/>
    </xf>
    <xf numFmtId="166" fontId="3" fillId="0" borderId="2" xfId="0" applyNumberFormat="1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left" vertical="top" wrapText="1" readingOrder="1"/>
    </xf>
    <xf numFmtId="166" fontId="6" fillId="0" borderId="2" xfId="0" applyNumberFormat="1" applyFont="1" applyBorder="1" applyAlignment="1">
      <alignment horizontal="left" vertical="top" wrapText="1"/>
    </xf>
    <xf numFmtId="166" fontId="6" fillId="0" borderId="2" xfId="0" applyNumberFormat="1" applyFont="1" applyBorder="1" applyAlignment="1">
      <alignment horizontal="right" vertical="top" wrapText="1"/>
    </xf>
    <xf numFmtId="166" fontId="6" fillId="0" borderId="2" xfId="0" applyNumberFormat="1" applyFont="1" applyBorder="1" applyAlignment="1">
      <alignment horizontal="center" vertical="top"/>
    </xf>
    <xf numFmtId="166" fontId="9" fillId="0" borderId="2" xfId="0" applyNumberFormat="1" applyFont="1" applyFill="1" applyBorder="1" applyAlignment="1">
      <alignment horizontal="left" vertical="top" wrapText="1" readingOrder="1"/>
    </xf>
    <xf numFmtId="166" fontId="11" fillId="0" borderId="2" xfId="0" applyNumberFormat="1" applyFont="1" applyFill="1" applyBorder="1" applyAlignment="1">
      <alignment horizontal="left" vertical="top" wrapText="1" readingOrder="1"/>
    </xf>
    <xf numFmtId="166" fontId="14" fillId="0" borderId="2" xfId="0" applyNumberFormat="1" applyFont="1" applyFill="1" applyBorder="1" applyAlignment="1">
      <alignment horizontal="left" vertical="top" wrapText="1" readingOrder="1"/>
    </xf>
    <xf numFmtId="166" fontId="9" fillId="0" borderId="2" xfId="0" applyNumberFormat="1" applyFont="1" applyFill="1" applyBorder="1" applyAlignment="1">
      <alignment vertical="top" wrapText="1"/>
    </xf>
    <xf numFmtId="166" fontId="13" fillId="0" borderId="2" xfId="0" applyNumberFormat="1" applyFont="1" applyFill="1" applyBorder="1" applyAlignment="1">
      <alignment vertical="top" wrapText="1"/>
    </xf>
    <xf numFmtId="166" fontId="11" fillId="0" borderId="2" xfId="0" applyNumberFormat="1" applyFont="1" applyFill="1" applyBorder="1" applyAlignment="1">
      <alignment horizontal="left" vertical="top" wrapText="1"/>
    </xf>
    <xf numFmtId="166" fontId="9" fillId="0" borderId="2" xfId="0" applyNumberFormat="1" applyFont="1" applyFill="1" applyBorder="1" applyAlignment="1">
      <alignment horizontal="left" vertical="top" wrapText="1"/>
    </xf>
    <xf numFmtId="166" fontId="3" fillId="0" borderId="5" xfId="0" applyNumberFormat="1" applyFont="1" applyBorder="1" applyAlignment="1">
      <alignment horizontal="left" vertical="top" wrapText="1"/>
    </xf>
    <xf numFmtId="166" fontId="4" fillId="0" borderId="5" xfId="0" applyNumberFormat="1" applyFont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center" vertical="top"/>
    </xf>
    <xf numFmtId="1" fontId="3" fillId="0" borderId="2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/>
    </xf>
    <xf numFmtId="1" fontId="9" fillId="0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top"/>
    </xf>
    <xf numFmtId="1" fontId="3" fillId="0" borderId="5" xfId="0" applyNumberFormat="1" applyFont="1" applyBorder="1" applyAlignment="1">
      <alignment horizontal="center" vertical="top"/>
    </xf>
    <xf numFmtId="1" fontId="3" fillId="0" borderId="3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right" vertical="center" wrapText="1"/>
    </xf>
    <xf numFmtId="1" fontId="6" fillId="0" borderId="2" xfId="0" applyNumberFormat="1" applyFont="1" applyBorder="1" applyAlignment="1">
      <alignment horizontal="right" vertical="center" wrapText="1"/>
    </xf>
    <xf numFmtId="1" fontId="6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right" vertical="top" wrapText="1"/>
    </xf>
    <xf numFmtId="1" fontId="6" fillId="0" borderId="2" xfId="0" applyNumberFormat="1" applyFont="1" applyBorder="1" applyAlignment="1">
      <alignment horizontal="center" vertical="top"/>
    </xf>
    <xf numFmtId="1" fontId="12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top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166" fontId="3" fillId="0" borderId="2" xfId="0" applyNumberFormat="1" applyFont="1" applyFill="1" applyBorder="1" applyAlignment="1">
      <alignment horizontal="center" vertical="top"/>
    </xf>
    <xf numFmtId="166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9" fillId="0" borderId="2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8" fillId="0" borderId="2" xfId="0" applyNumberFormat="1" applyFont="1" applyFill="1" applyBorder="1" applyAlignment="1">
      <alignment horizontal="center" vertical="center"/>
    </xf>
    <xf numFmtId="0" fontId="20" fillId="0" borderId="0" xfId="0" applyFont="1" applyFill="1" applyBorder="1"/>
    <xf numFmtId="0" fontId="21" fillId="0" borderId="0" xfId="0" applyFont="1" applyFill="1" applyBorder="1"/>
    <xf numFmtId="0" fontId="17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left" vertical="top" wrapText="1" readingOrder="1"/>
    </xf>
    <xf numFmtId="166" fontId="17" fillId="0" borderId="2" xfId="0" applyNumberFormat="1" applyFont="1" applyBorder="1" applyAlignment="1">
      <alignment horizontal="center" vertical="center"/>
    </xf>
    <xf numFmtId="166" fontId="17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/>
    <xf numFmtId="0" fontId="17" fillId="0" borderId="2" xfId="0" applyNumberFormat="1" applyFont="1" applyFill="1" applyBorder="1" applyAlignment="1">
      <alignment horizontal="left" vertical="top" wrapText="1" readingOrder="1"/>
    </xf>
    <xf numFmtId="166" fontId="19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/>
    <xf numFmtId="49" fontId="17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left" vertical="top" wrapText="1" readingOrder="1"/>
    </xf>
    <xf numFmtId="166" fontId="15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/>
    <xf numFmtId="165" fontId="0" fillId="0" borderId="0" xfId="0" applyNumberFormat="1" applyFill="1" applyAlignment="1">
      <alignment horizontal="center" vertical="top"/>
    </xf>
    <xf numFmtId="165" fontId="3" fillId="0" borderId="0" xfId="0" applyNumberFormat="1" applyFont="1" applyFill="1" applyAlignment="1">
      <alignment horizontal="center" vertical="top"/>
    </xf>
    <xf numFmtId="1" fontId="3" fillId="0" borderId="2" xfId="0" applyNumberFormat="1" applyFont="1" applyFill="1" applyBorder="1" applyAlignment="1">
      <alignment horizontal="center" vertical="top"/>
    </xf>
    <xf numFmtId="166" fontId="4" fillId="0" borderId="2" xfId="0" applyNumberFormat="1" applyFont="1" applyFill="1" applyBorder="1" applyAlignment="1">
      <alignment horizontal="right" vertical="center" wrapText="1"/>
    </xf>
    <xf numFmtId="166" fontId="6" fillId="0" borderId="2" xfId="0" applyNumberFormat="1" applyFont="1" applyFill="1" applyBorder="1" applyAlignment="1">
      <alignment horizontal="right" vertical="center" wrapText="1"/>
    </xf>
    <xf numFmtId="166" fontId="3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right" vertical="top" wrapText="1"/>
    </xf>
    <xf numFmtId="166" fontId="6" fillId="0" borderId="2" xfId="0" applyNumberFormat="1" applyFont="1" applyFill="1" applyBorder="1" applyAlignment="1">
      <alignment horizontal="center" vertical="top"/>
    </xf>
    <xf numFmtId="166" fontId="4" fillId="0" borderId="5" xfId="0" applyNumberFormat="1" applyFont="1" applyFill="1" applyBorder="1" applyAlignment="1">
      <alignment horizontal="right" vertical="center" wrapText="1"/>
    </xf>
    <xf numFmtId="166" fontId="3" fillId="0" borderId="5" xfId="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166" fontId="4" fillId="0" borderId="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top"/>
    </xf>
    <xf numFmtId="166" fontId="0" fillId="0" borderId="0" xfId="0" applyNumberFormat="1" applyBorder="1" applyAlignment="1">
      <alignment vertical="center"/>
    </xf>
    <xf numFmtId="0" fontId="22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65" fontId="3" fillId="0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top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top"/>
    </xf>
    <xf numFmtId="166" fontId="8" fillId="0" borderId="3" xfId="0" applyNumberFormat="1" applyFont="1" applyBorder="1" applyAlignment="1">
      <alignment horizontal="center" vertical="center" wrapText="1"/>
    </xf>
    <xf numFmtId="166" fontId="3" fillId="0" borderId="8" xfId="0" applyNumberFormat="1" applyFont="1" applyFill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6" fontId="3" fillId="0" borderId="8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166" fontId="3" fillId="0" borderId="9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</cellXfs>
  <cellStyles count="3">
    <cellStyle name="Comma 2" xfId="1" xr:uid="{00000000-0005-0000-0000-000000000000}"/>
    <cellStyle name="Normal 3" xfId="2" xr:uid="{00000000-0005-0000-0000-000001000000}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3"/>
  <sheetViews>
    <sheetView tabSelected="1" topLeftCell="A102" workbookViewId="0">
      <selection activeCell="H131" sqref="H131"/>
    </sheetView>
  </sheetViews>
  <sheetFormatPr defaultRowHeight="10.5"/>
  <cols>
    <col min="1" max="1" width="5.6640625" style="2" customWidth="1"/>
    <col min="2" max="2" width="47.5" style="3" customWidth="1"/>
    <col min="3" max="3" width="5.6640625" style="2" customWidth="1"/>
    <col min="4" max="6" width="13.33203125" style="94" customWidth="1"/>
    <col min="7" max="9" width="13.33203125" style="2" customWidth="1"/>
    <col min="10" max="11" width="15.1640625" style="1" customWidth="1"/>
    <col min="12" max="15" width="13" style="1" customWidth="1"/>
    <col min="16" max="16" width="15" style="1" customWidth="1"/>
    <col min="17" max="18" width="14.33203125" style="1" customWidth="1"/>
    <col min="19" max="19" width="12.83203125" style="1" customWidth="1"/>
    <col min="20" max="21" width="13.5" style="1" customWidth="1"/>
    <col min="22" max="22" width="22.83203125" customWidth="1"/>
  </cols>
  <sheetData>
    <row r="1" spans="1:22" ht="20.25" customHeight="1">
      <c r="L1" s="4"/>
      <c r="M1" s="4"/>
      <c r="N1" s="4"/>
      <c r="O1" s="4"/>
      <c r="R1" s="4"/>
      <c r="U1" s="29"/>
      <c r="V1" s="29" t="s">
        <v>186</v>
      </c>
    </row>
    <row r="2" spans="1:22" ht="15">
      <c r="A2" s="153" t="s">
        <v>436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</row>
    <row r="3" spans="1:22" ht="21" customHeight="1" thickBot="1">
      <c r="S3" s="19"/>
      <c r="V3" s="20" t="s">
        <v>0</v>
      </c>
    </row>
    <row r="4" spans="1:22" ht="21" customHeight="1">
      <c r="A4" s="147" t="s">
        <v>1</v>
      </c>
      <c r="B4" s="145" t="s">
        <v>2</v>
      </c>
      <c r="C4" s="145" t="s">
        <v>3</v>
      </c>
      <c r="D4" s="152" t="s">
        <v>440</v>
      </c>
      <c r="E4" s="152"/>
      <c r="F4" s="152"/>
      <c r="G4" s="149" t="s">
        <v>435</v>
      </c>
      <c r="H4" s="149"/>
      <c r="I4" s="149"/>
      <c r="J4" s="149" t="s">
        <v>183</v>
      </c>
      <c r="K4" s="149"/>
      <c r="L4" s="149"/>
      <c r="M4" s="154" t="s">
        <v>434</v>
      </c>
      <c r="N4" s="154"/>
      <c r="O4" s="154"/>
      <c r="P4" s="149" t="s">
        <v>184</v>
      </c>
      <c r="Q4" s="149"/>
      <c r="R4" s="149"/>
      <c r="S4" s="149" t="s">
        <v>433</v>
      </c>
      <c r="T4" s="149"/>
      <c r="U4" s="149"/>
      <c r="V4" s="26" t="s">
        <v>392</v>
      </c>
    </row>
    <row r="5" spans="1:22">
      <c r="A5" s="148"/>
      <c r="B5" s="146"/>
      <c r="C5" s="146"/>
      <c r="D5" s="151" t="s">
        <v>4</v>
      </c>
      <c r="E5" s="151" t="s">
        <v>5</v>
      </c>
      <c r="F5" s="151"/>
      <c r="G5" s="150" t="s">
        <v>4</v>
      </c>
      <c r="H5" s="150" t="s">
        <v>5</v>
      </c>
      <c r="I5" s="150"/>
      <c r="J5" s="150" t="s">
        <v>4</v>
      </c>
      <c r="K5" s="150" t="s">
        <v>5</v>
      </c>
      <c r="L5" s="150"/>
      <c r="M5" s="150" t="s">
        <v>4</v>
      </c>
      <c r="N5" s="150" t="s">
        <v>5</v>
      </c>
      <c r="O5" s="150"/>
      <c r="P5" s="150" t="s">
        <v>4</v>
      </c>
      <c r="Q5" s="150" t="s">
        <v>5</v>
      </c>
      <c r="R5" s="150"/>
      <c r="S5" s="150" t="s">
        <v>4</v>
      </c>
      <c r="T5" s="150" t="s">
        <v>5</v>
      </c>
      <c r="U5" s="150"/>
      <c r="V5" s="144" t="s">
        <v>437</v>
      </c>
    </row>
    <row r="6" spans="1:22" ht="21">
      <c r="A6" s="148"/>
      <c r="B6" s="146"/>
      <c r="C6" s="146"/>
      <c r="D6" s="151"/>
      <c r="E6" s="95" t="s">
        <v>6</v>
      </c>
      <c r="F6" s="95" t="s">
        <v>7</v>
      </c>
      <c r="G6" s="150"/>
      <c r="H6" s="36" t="s">
        <v>6</v>
      </c>
      <c r="I6" s="36" t="s">
        <v>7</v>
      </c>
      <c r="J6" s="150"/>
      <c r="K6" s="36" t="s">
        <v>6</v>
      </c>
      <c r="L6" s="36" t="s">
        <v>7</v>
      </c>
      <c r="M6" s="150"/>
      <c r="N6" s="36" t="s">
        <v>6</v>
      </c>
      <c r="O6" s="36" t="s">
        <v>7</v>
      </c>
      <c r="P6" s="150"/>
      <c r="Q6" s="36" t="s">
        <v>6</v>
      </c>
      <c r="R6" s="36" t="s">
        <v>7</v>
      </c>
      <c r="S6" s="150"/>
      <c r="T6" s="36" t="s">
        <v>6</v>
      </c>
      <c r="U6" s="36" t="s">
        <v>7</v>
      </c>
      <c r="V6" s="144"/>
    </row>
    <row r="7" spans="1:22" s="5" customFormat="1">
      <c r="A7" s="35">
        <v>1</v>
      </c>
      <c r="B7" s="32">
        <v>2</v>
      </c>
      <c r="C7" s="32">
        <v>3</v>
      </c>
      <c r="D7" s="96">
        <v>4</v>
      </c>
      <c r="E7" s="96">
        <v>5</v>
      </c>
      <c r="F7" s="96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  <c r="R7" s="32">
        <v>18</v>
      </c>
      <c r="S7" s="32">
        <v>19</v>
      </c>
      <c r="T7" s="32">
        <v>20</v>
      </c>
      <c r="U7" s="32">
        <v>21</v>
      </c>
      <c r="V7" s="7">
        <v>22</v>
      </c>
    </row>
    <row r="8" spans="1:22" s="5" customFormat="1">
      <c r="A8" s="8" t="s">
        <v>8</v>
      </c>
      <c r="B8" s="9" t="s">
        <v>9</v>
      </c>
      <c r="C8" s="10" t="s">
        <v>10</v>
      </c>
      <c r="D8" s="97">
        <f>SUM(E8+F8)</f>
        <v>2041561.9000000004</v>
      </c>
      <c r="E8" s="97">
        <f>SUM(E10+E44+E59)</f>
        <v>1934391.8000000003</v>
      </c>
      <c r="F8" s="97">
        <f>SUM(F10+F44+F59)</f>
        <v>107170.1</v>
      </c>
      <c r="G8" s="45">
        <f>SUM(H8+I8)</f>
        <v>2198504.7000000002</v>
      </c>
      <c r="H8" s="45">
        <f>SUM(H10+H44+H59)</f>
        <v>1885522</v>
      </c>
      <c r="I8" s="45">
        <f>SUM(I10+I44+I59)</f>
        <v>312982.7</v>
      </c>
      <c r="J8" s="45">
        <f>SUM(K8+L8)</f>
        <v>2332767</v>
      </c>
      <c r="K8" s="45">
        <f>SUM(K10+K44+K59)</f>
        <v>2332767</v>
      </c>
      <c r="L8" s="45">
        <f>SUM(L10+L44+L59)</f>
        <v>0</v>
      </c>
      <c r="M8" s="45">
        <f>SUM(N8+O8)</f>
        <v>134262.29999999999</v>
      </c>
      <c r="N8" s="45">
        <f>SUM(K8-H8)</f>
        <v>447245</v>
      </c>
      <c r="O8" s="45">
        <f>SUM(L8-I8)</f>
        <v>-312982.7</v>
      </c>
      <c r="P8" s="45">
        <f>SUM(Q8+R8)</f>
        <v>2335787</v>
      </c>
      <c r="Q8" s="45">
        <f>SUM(Q10+Q44+Q59)</f>
        <v>2335787</v>
      </c>
      <c r="R8" s="45">
        <f>SUM(R10+R44+R59)</f>
        <v>0</v>
      </c>
      <c r="S8" s="45">
        <f>SUM(T8+U8)</f>
        <v>2341837</v>
      </c>
      <c r="T8" s="45">
        <f>SUM(T10+T44+T59)</f>
        <v>2341837</v>
      </c>
      <c r="U8" s="45">
        <f>SUM(U10+U44+U59)</f>
        <v>0</v>
      </c>
      <c r="V8" s="49">
        <f>SUM(J8-G8)</f>
        <v>134262.29999999981</v>
      </c>
    </row>
    <row r="9" spans="1:22">
      <c r="A9" s="37"/>
      <c r="B9" s="11" t="s">
        <v>5</v>
      </c>
      <c r="C9" s="12"/>
      <c r="D9" s="97"/>
      <c r="E9" s="98"/>
      <c r="F9" s="98"/>
      <c r="G9" s="45"/>
      <c r="H9" s="46"/>
      <c r="I9" s="46"/>
      <c r="J9" s="45"/>
      <c r="K9" s="46"/>
      <c r="L9" s="46"/>
      <c r="M9" s="45"/>
      <c r="N9" s="45">
        <f t="shared" ref="N9:N72" si="0">SUM(K9-H9)</f>
        <v>0</v>
      </c>
      <c r="O9" s="45">
        <f t="shared" ref="O9:O72" si="1">SUM(L9-I9)</f>
        <v>0</v>
      </c>
      <c r="P9" s="45"/>
      <c r="Q9" s="46"/>
      <c r="R9" s="46"/>
      <c r="S9" s="45"/>
      <c r="T9" s="46"/>
      <c r="U9" s="46"/>
      <c r="V9" s="49">
        <f t="shared" ref="V9:V72" si="2">SUM(J9-G9)</f>
        <v>0</v>
      </c>
    </row>
    <row r="10" spans="1:22" s="5" customFormat="1" ht="31.5">
      <c r="A10" s="8" t="s">
        <v>11</v>
      </c>
      <c r="B10" s="9" t="s">
        <v>12</v>
      </c>
      <c r="C10" s="10" t="s">
        <v>13</v>
      </c>
      <c r="D10" s="97">
        <f t="shared" ref="D10:D72" si="3">SUM(E10+F10)</f>
        <v>681549</v>
      </c>
      <c r="E10" s="97">
        <f>SUM(E12+E17+E20+E40)</f>
        <v>681549</v>
      </c>
      <c r="F10" s="97">
        <f>SUM(F12+F17+F20+F40)</f>
        <v>0</v>
      </c>
      <c r="G10" s="45">
        <f t="shared" ref="G10" si="4">SUM(H10+I10)</f>
        <v>604160</v>
      </c>
      <c r="H10" s="45">
        <f>SUM(H12+H17+H20+H40)</f>
        <v>604160</v>
      </c>
      <c r="I10" s="45">
        <f>SUM(I12+I17+I20+I40)</f>
        <v>0</v>
      </c>
      <c r="J10" s="45">
        <f t="shared" ref="J10" si="5">SUM(K10+L10)</f>
        <v>663805.4</v>
      </c>
      <c r="K10" s="45">
        <f>SUM(K12+K17+K20+K40)</f>
        <v>663805.4</v>
      </c>
      <c r="L10" s="45">
        <f>SUM(L12+L17+L20+L40)</f>
        <v>0</v>
      </c>
      <c r="M10" s="45">
        <f t="shared" ref="M10" si="6">SUM(N10+O10)</f>
        <v>59645.400000000023</v>
      </c>
      <c r="N10" s="45">
        <f t="shared" si="0"/>
        <v>59645.400000000023</v>
      </c>
      <c r="O10" s="45">
        <f t="shared" si="1"/>
        <v>0</v>
      </c>
      <c r="P10" s="45">
        <f t="shared" ref="P10" si="7">SUM(Q10+R10)</f>
        <v>662975.4</v>
      </c>
      <c r="Q10" s="45">
        <f>SUM(Q12+Q17+Q20+Q40)</f>
        <v>662975.4</v>
      </c>
      <c r="R10" s="45">
        <f>SUM(R12+R17+R20+R40)</f>
        <v>0</v>
      </c>
      <c r="S10" s="45">
        <f t="shared" ref="S10" si="8">SUM(T10+U10)</f>
        <v>659265.4</v>
      </c>
      <c r="T10" s="45">
        <f>SUM(T12+T17+T20+T40)</f>
        <v>659265.4</v>
      </c>
      <c r="U10" s="45">
        <f>SUM(U12+U17+U20+U40)</f>
        <v>0</v>
      </c>
      <c r="V10" s="49">
        <f t="shared" si="2"/>
        <v>59645.400000000023</v>
      </c>
    </row>
    <row r="11" spans="1:22">
      <c r="A11" s="37"/>
      <c r="B11" s="11" t="s">
        <v>5</v>
      </c>
      <c r="C11" s="12"/>
      <c r="D11" s="97"/>
      <c r="E11" s="98"/>
      <c r="F11" s="98"/>
      <c r="G11" s="45"/>
      <c r="H11" s="46"/>
      <c r="I11" s="46"/>
      <c r="J11" s="45"/>
      <c r="K11" s="46"/>
      <c r="L11" s="46"/>
      <c r="M11" s="45"/>
      <c r="N11" s="45">
        <f t="shared" si="0"/>
        <v>0</v>
      </c>
      <c r="O11" s="45">
        <f t="shared" si="1"/>
        <v>0</v>
      </c>
      <c r="P11" s="45"/>
      <c r="Q11" s="46"/>
      <c r="R11" s="46"/>
      <c r="S11" s="45"/>
      <c r="T11" s="46"/>
      <c r="U11" s="46"/>
      <c r="V11" s="49">
        <f t="shared" si="2"/>
        <v>0</v>
      </c>
    </row>
    <row r="12" spans="1:22" s="5" customFormat="1" ht="31.5">
      <c r="A12" s="8" t="s">
        <v>14</v>
      </c>
      <c r="B12" s="9" t="s">
        <v>15</v>
      </c>
      <c r="C12" s="10" t="s">
        <v>16</v>
      </c>
      <c r="D12" s="97">
        <f t="shared" si="3"/>
        <v>158385.59999999998</v>
      </c>
      <c r="E12" s="97">
        <f>SUM(E14:E16)</f>
        <v>158385.59999999998</v>
      </c>
      <c r="F12" s="97">
        <f>SUM(F14:F16)</f>
        <v>0</v>
      </c>
      <c r="G12" s="45">
        <f t="shared" ref="G12" si="9">SUM(H12+I12)</f>
        <v>150000</v>
      </c>
      <c r="H12" s="45">
        <f>SUM(H14:H16)</f>
        <v>150000</v>
      </c>
      <c r="I12" s="45">
        <f>SUM(I14:I16)</f>
        <v>0</v>
      </c>
      <c r="J12" s="45">
        <f t="shared" ref="J12" si="10">SUM(K12+L12)</f>
        <v>120000</v>
      </c>
      <c r="K12" s="45">
        <f>SUM(K14:K16)</f>
        <v>120000</v>
      </c>
      <c r="L12" s="45">
        <f>SUM(L14:L16)</f>
        <v>0</v>
      </c>
      <c r="M12" s="45">
        <f t="shared" ref="M12" si="11">SUM(N12+O12)</f>
        <v>-30000</v>
      </c>
      <c r="N12" s="45">
        <f t="shared" si="0"/>
        <v>-30000</v>
      </c>
      <c r="O12" s="45">
        <f t="shared" si="1"/>
        <v>0</v>
      </c>
      <c r="P12" s="45">
        <f t="shared" ref="P12" si="12">SUM(Q12+R12)</f>
        <v>118400</v>
      </c>
      <c r="Q12" s="45">
        <f>SUM(Q14:Q16)</f>
        <v>118400</v>
      </c>
      <c r="R12" s="45">
        <f>SUM(R14:R16)</f>
        <v>0</v>
      </c>
      <c r="S12" s="45">
        <f t="shared" ref="S12" si="13">SUM(T12+U12)</f>
        <v>114000</v>
      </c>
      <c r="T12" s="45">
        <f>SUM(T14:T16)</f>
        <v>114000</v>
      </c>
      <c r="U12" s="45">
        <f>SUM(U14:U16)</f>
        <v>0</v>
      </c>
      <c r="V12" s="49">
        <f t="shared" si="2"/>
        <v>-30000</v>
      </c>
    </row>
    <row r="13" spans="1:22">
      <c r="A13" s="37"/>
      <c r="B13" s="11" t="s">
        <v>5</v>
      </c>
      <c r="C13" s="12"/>
      <c r="D13" s="97"/>
      <c r="E13" s="98"/>
      <c r="F13" s="98"/>
      <c r="G13" s="45"/>
      <c r="H13" s="46"/>
      <c r="I13" s="46"/>
      <c r="J13" s="45"/>
      <c r="K13" s="46"/>
      <c r="L13" s="46"/>
      <c r="M13" s="45"/>
      <c r="N13" s="45">
        <f t="shared" si="0"/>
        <v>0</v>
      </c>
      <c r="O13" s="45">
        <f t="shared" si="1"/>
        <v>0</v>
      </c>
      <c r="P13" s="45"/>
      <c r="Q13" s="46"/>
      <c r="R13" s="46"/>
      <c r="S13" s="45"/>
      <c r="T13" s="46"/>
      <c r="U13" s="46"/>
      <c r="V13" s="49">
        <f t="shared" si="2"/>
        <v>0</v>
      </c>
    </row>
    <row r="14" spans="1:22" s="5" customFormat="1" ht="21.75" customHeight="1">
      <c r="A14" s="34" t="s">
        <v>17</v>
      </c>
      <c r="B14" s="13" t="s">
        <v>18</v>
      </c>
      <c r="C14" s="33" t="s">
        <v>10</v>
      </c>
      <c r="D14" s="97">
        <f t="shared" si="3"/>
        <v>42436.2</v>
      </c>
      <c r="E14" s="99">
        <v>42436.2</v>
      </c>
      <c r="F14" s="99"/>
      <c r="G14" s="45">
        <f t="shared" ref="G14:G17" si="14">SUM(H14+I14)</f>
        <v>30000</v>
      </c>
      <c r="H14" s="47">
        <v>30000</v>
      </c>
      <c r="I14" s="47"/>
      <c r="J14" s="45">
        <f t="shared" ref="J14:J17" si="15">SUM(K14+L14)</f>
        <v>15000</v>
      </c>
      <c r="K14" s="47">
        <v>15000</v>
      </c>
      <c r="L14" s="47"/>
      <c r="M14" s="45">
        <f t="shared" ref="M14:M17" si="16">SUM(N14+O14)</f>
        <v>-15000</v>
      </c>
      <c r="N14" s="45">
        <f t="shared" si="0"/>
        <v>-15000</v>
      </c>
      <c r="O14" s="45">
        <f t="shared" si="1"/>
        <v>0</v>
      </c>
      <c r="P14" s="45">
        <f t="shared" ref="P14:P17" si="17">SUM(Q14+R14)</f>
        <v>9000</v>
      </c>
      <c r="Q14" s="47">
        <v>9000</v>
      </c>
      <c r="R14" s="47"/>
      <c r="S14" s="45">
        <f t="shared" ref="S14:S17" si="18">SUM(T14+U14)</f>
        <v>2000</v>
      </c>
      <c r="T14" s="47">
        <v>2000</v>
      </c>
      <c r="U14" s="47"/>
      <c r="V14" s="49">
        <f t="shared" si="2"/>
        <v>-15000</v>
      </c>
    </row>
    <row r="15" spans="1:22" s="5" customFormat="1" ht="21">
      <c r="A15" s="34" t="s">
        <v>19</v>
      </c>
      <c r="B15" s="13" t="s">
        <v>20</v>
      </c>
      <c r="C15" s="33" t="s">
        <v>10</v>
      </c>
      <c r="D15" s="97">
        <f t="shared" si="3"/>
        <v>41759</v>
      </c>
      <c r="E15" s="99">
        <v>41759</v>
      </c>
      <c r="F15" s="99"/>
      <c r="G15" s="45">
        <f t="shared" si="14"/>
        <v>20000</v>
      </c>
      <c r="H15" s="47">
        <v>20000</v>
      </c>
      <c r="I15" s="47"/>
      <c r="J15" s="45">
        <f t="shared" si="15"/>
        <v>15000</v>
      </c>
      <c r="K15" s="47">
        <v>15000</v>
      </c>
      <c r="L15" s="47"/>
      <c r="M15" s="45">
        <f t="shared" si="16"/>
        <v>-5000</v>
      </c>
      <c r="N15" s="45">
        <f t="shared" si="0"/>
        <v>-5000</v>
      </c>
      <c r="O15" s="45">
        <f t="shared" si="1"/>
        <v>0</v>
      </c>
      <c r="P15" s="45">
        <f t="shared" si="17"/>
        <v>9400</v>
      </c>
      <c r="Q15" s="47">
        <v>9400</v>
      </c>
      <c r="R15" s="47"/>
      <c r="S15" s="45">
        <f t="shared" si="18"/>
        <v>2000</v>
      </c>
      <c r="T15" s="47">
        <v>2000</v>
      </c>
      <c r="U15" s="47"/>
      <c r="V15" s="49">
        <f t="shared" si="2"/>
        <v>-5000</v>
      </c>
    </row>
    <row r="16" spans="1:22" s="5" customFormat="1">
      <c r="A16" s="34" t="s">
        <v>21</v>
      </c>
      <c r="B16" s="13" t="s">
        <v>22</v>
      </c>
      <c r="C16" s="33" t="s">
        <v>10</v>
      </c>
      <c r="D16" s="97">
        <f t="shared" si="3"/>
        <v>74190.399999999994</v>
      </c>
      <c r="E16" s="99">
        <v>74190.399999999994</v>
      </c>
      <c r="F16" s="99"/>
      <c r="G16" s="45">
        <f t="shared" si="14"/>
        <v>100000</v>
      </c>
      <c r="H16" s="47">
        <v>100000</v>
      </c>
      <c r="I16" s="47"/>
      <c r="J16" s="45">
        <f t="shared" si="15"/>
        <v>90000</v>
      </c>
      <c r="K16" s="47">
        <v>90000</v>
      </c>
      <c r="L16" s="47"/>
      <c r="M16" s="45">
        <f t="shared" si="16"/>
        <v>-10000</v>
      </c>
      <c r="N16" s="45">
        <f t="shared" si="0"/>
        <v>-10000</v>
      </c>
      <c r="O16" s="45">
        <f t="shared" si="1"/>
        <v>0</v>
      </c>
      <c r="P16" s="45">
        <f t="shared" si="17"/>
        <v>100000</v>
      </c>
      <c r="Q16" s="47">
        <v>100000</v>
      </c>
      <c r="R16" s="47"/>
      <c r="S16" s="45">
        <f t="shared" si="18"/>
        <v>110000</v>
      </c>
      <c r="T16" s="47">
        <v>110000</v>
      </c>
      <c r="U16" s="47"/>
      <c r="V16" s="49">
        <f t="shared" si="2"/>
        <v>-10000</v>
      </c>
    </row>
    <row r="17" spans="1:22" s="5" customFormat="1">
      <c r="A17" s="8" t="s">
        <v>23</v>
      </c>
      <c r="B17" s="9" t="s">
        <v>24</v>
      </c>
      <c r="C17" s="10" t="s">
        <v>25</v>
      </c>
      <c r="D17" s="97">
        <f t="shared" si="3"/>
        <v>396367.9</v>
      </c>
      <c r="E17" s="97">
        <f>SUM(E19)</f>
        <v>396367.9</v>
      </c>
      <c r="F17" s="97">
        <f>SUM(F19)</f>
        <v>0</v>
      </c>
      <c r="G17" s="45">
        <f t="shared" si="14"/>
        <v>351000</v>
      </c>
      <c r="H17" s="45">
        <f>SUM(H19)</f>
        <v>351000</v>
      </c>
      <c r="I17" s="45">
        <f>SUM(I19)</f>
        <v>0</v>
      </c>
      <c r="J17" s="45">
        <f t="shared" si="15"/>
        <v>410000</v>
      </c>
      <c r="K17" s="45">
        <f>SUM(K19)</f>
        <v>410000</v>
      </c>
      <c r="L17" s="45">
        <f>SUM(L19)</f>
        <v>0</v>
      </c>
      <c r="M17" s="45">
        <f t="shared" si="16"/>
        <v>59000</v>
      </c>
      <c r="N17" s="45">
        <f t="shared" si="0"/>
        <v>59000</v>
      </c>
      <c r="O17" s="45">
        <f t="shared" si="1"/>
        <v>0</v>
      </c>
      <c r="P17" s="45">
        <f t="shared" si="17"/>
        <v>410000</v>
      </c>
      <c r="Q17" s="45">
        <f>SUM(Q19)</f>
        <v>410000</v>
      </c>
      <c r="R17" s="45">
        <f>SUM(R19)</f>
        <v>0</v>
      </c>
      <c r="S17" s="45">
        <f t="shared" si="18"/>
        <v>410000</v>
      </c>
      <c r="T17" s="45">
        <f>SUM(T19)</f>
        <v>410000</v>
      </c>
      <c r="U17" s="45">
        <f>SUM(U19)</f>
        <v>0</v>
      </c>
      <c r="V17" s="49">
        <f t="shared" si="2"/>
        <v>59000</v>
      </c>
    </row>
    <row r="18" spans="1:22">
      <c r="A18" s="37"/>
      <c r="B18" s="11" t="s">
        <v>5</v>
      </c>
      <c r="C18" s="12"/>
      <c r="D18" s="97"/>
      <c r="E18" s="98"/>
      <c r="F18" s="98"/>
      <c r="G18" s="45"/>
      <c r="H18" s="46"/>
      <c r="I18" s="46"/>
      <c r="J18" s="45"/>
      <c r="K18" s="46"/>
      <c r="L18" s="46"/>
      <c r="M18" s="45"/>
      <c r="N18" s="45">
        <f t="shared" si="0"/>
        <v>0</v>
      </c>
      <c r="O18" s="45">
        <f t="shared" si="1"/>
        <v>0</v>
      </c>
      <c r="P18" s="45"/>
      <c r="Q18" s="46"/>
      <c r="R18" s="46"/>
      <c r="S18" s="45"/>
      <c r="T18" s="46"/>
      <c r="U18" s="46"/>
      <c r="V18" s="49">
        <f t="shared" si="2"/>
        <v>0</v>
      </c>
    </row>
    <row r="19" spans="1:22" s="5" customFormat="1">
      <c r="A19" s="34" t="s">
        <v>26</v>
      </c>
      <c r="B19" s="13" t="s">
        <v>27</v>
      </c>
      <c r="C19" s="33" t="s">
        <v>10</v>
      </c>
      <c r="D19" s="97">
        <f t="shared" si="3"/>
        <v>396367.9</v>
      </c>
      <c r="E19" s="99">
        <v>396367.9</v>
      </c>
      <c r="F19" s="99"/>
      <c r="G19" s="45">
        <f t="shared" ref="G19:G20" si="19">SUM(H19+I19)</f>
        <v>351000</v>
      </c>
      <c r="H19" s="47">
        <v>351000</v>
      </c>
      <c r="I19" s="47"/>
      <c r="J19" s="45">
        <f t="shared" ref="J19:J20" si="20">SUM(K19+L19)</f>
        <v>410000</v>
      </c>
      <c r="K19" s="47">
        <v>410000</v>
      </c>
      <c r="L19" s="47"/>
      <c r="M19" s="45">
        <f t="shared" ref="M19:M20" si="21">SUM(N19+O19)</f>
        <v>59000</v>
      </c>
      <c r="N19" s="45">
        <f t="shared" si="0"/>
        <v>59000</v>
      </c>
      <c r="O19" s="45">
        <f t="shared" si="1"/>
        <v>0</v>
      </c>
      <c r="P19" s="45">
        <f t="shared" ref="P19:P20" si="22">SUM(Q19+R19)</f>
        <v>410000</v>
      </c>
      <c r="Q19" s="47">
        <v>410000</v>
      </c>
      <c r="R19" s="47"/>
      <c r="S19" s="45">
        <f t="shared" ref="S19:S20" si="23">SUM(T19+U19)</f>
        <v>410000</v>
      </c>
      <c r="T19" s="47">
        <v>410000</v>
      </c>
      <c r="U19" s="47"/>
      <c r="V19" s="49">
        <f t="shared" si="2"/>
        <v>59000</v>
      </c>
    </row>
    <row r="20" spans="1:22" s="5" customFormat="1" ht="73.5">
      <c r="A20" s="8" t="s">
        <v>28</v>
      </c>
      <c r="B20" s="9" t="s">
        <v>29</v>
      </c>
      <c r="C20" s="10" t="s">
        <v>30</v>
      </c>
      <c r="D20" s="97">
        <f t="shared" si="3"/>
        <v>83421.100000000006</v>
      </c>
      <c r="E20" s="97">
        <f>SUM(E22:E39)</f>
        <v>83421.100000000006</v>
      </c>
      <c r="F20" s="97">
        <f>SUM(F22:F39)</f>
        <v>0</v>
      </c>
      <c r="G20" s="45">
        <f t="shared" si="19"/>
        <v>69160</v>
      </c>
      <c r="H20" s="45">
        <f>SUM(H22:H39)</f>
        <v>69160</v>
      </c>
      <c r="I20" s="45">
        <f>SUM(I22:I39)</f>
        <v>0</v>
      </c>
      <c r="J20" s="45">
        <f t="shared" si="20"/>
        <v>99805.4</v>
      </c>
      <c r="K20" s="45">
        <f>SUM(K22:K39)</f>
        <v>99805.4</v>
      </c>
      <c r="L20" s="45">
        <f>SUM(L22:L39)</f>
        <v>0</v>
      </c>
      <c r="M20" s="45">
        <f t="shared" si="21"/>
        <v>30645.399999999994</v>
      </c>
      <c r="N20" s="45">
        <f t="shared" si="0"/>
        <v>30645.399999999994</v>
      </c>
      <c r="O20" s="45">
        <f t="shared" si="1"/>
        <v>0</v>
      </c>
      <c r="P20" s="45">
        <f t="shared" si="22"/>
        <v>100575.4</v>
      </c>
      <c r="Q20" s="45">
        <f>SUM(Q22:Q39)</f>
        <v>100575.4</v>
      </c>
      <c r="R20" s="45">
        <f>SUM(R22:R39)</f>
        <v>0</v>
      </c>
      <c r="S20" s="45">
        <f t="shared" si="23"/>
        <v>101265.4</v>
      </c>
      <c r="T20" s="45">
        <f>SUM(T22:T39)</f>
        <v>101265.4</v>
      </c>
      <c r="U20" s="45">
        <f>SUM(U22:U39)</f>
        <v>0</v>
      </c>
      <c r="V20" s="49">
        <f t="shared" si="2"/>
        <v>30645.399999999994</v>
      </c>
    </row>
    <row r="21" spans="1:22">
      <c r="A21" s="37"/>
      <c r="B21" s="11" t="s">
        <v>5</v>
      </c>
      <c r="C21" s="12"/>
      <c r="D21" s="97"/>
      <c r="E21" s="98"/>
      <c r="F21" s="98"/>
      <c r="G21" s="45"/>
      <c r="H21" s="46"/>
      <c r="I21" s="46"/>
      <c r="J21" s="45"/>
      <c r="K21" s="46"/>
      <c r="L21" s="46"/>
      <c r="M21" s="45"/>
      <c r="N21" s="45">
        <f t="shared" si="0"/>
        <v>0</v>
      </c>
      <c r="O21" s="45">
        <f t="shared" si="1"/>
        <v>0</v>
      </c>
      <c r="P21" s="45"/>
      <c r="Q21" s="46"/>
      <c r="R21" s="46"/>
      <c r="S21" s="45"/>
      <c r="T21" s="46"/>
      <c r="U21" s="46"/>
      <c r="V21" s="49">
        <f t="shared" si="2"/>
        <v>0</v>
      </c>
    </row>
    <row r="22" spans="1:22" ht="31.5">
      <c r="A22" s="37" t="s">
        <v>31</v>
      </c>
      <c r="B22" s="11" t="s">
        <v>32</v>
      </c>
      <c r="C22" s="12" t="s">
        <v>10</v>
      </c>
      <c r="D22" s="97">
        <f t="shared" si="3"/>
        <v>14156.6</v>
      </c>
      <c r="E22" s="98">
        <v>14156.6</v>
      </c>
      <c r="F22" s="98"/>
      <c r="G22" s="45">
        <f t="shared" ref="G22:G40" si="24">SUM(H22+I22)</f>
        <v>15012</v>
      </c>
      <c r="H22" s="46">
        <v>15012</v>
      </c>
      <c r="I22" s="46"/>
      <c r="J22" s="45">
        <f t="shared" ref="J22:J40" si="25">SUM(K22+L22)</f>
        <v>32850</v>
      </c>
      <c r="K22" s="46">
        <v>32850</v>
      </c>
      <c r="L22" s="46"/>
      <c r="M22" s="45">
        <f t="shared" ref="M22:M40" si="26">SUM(N22+O22)</f>
        <v>17838</v>
      </c>
      <c r="N22" s="45">
        <f t="shared" si="0"/>
        <v>17838</v>
      </c>
      <c r="O22" s="45">
        <f t="shared" si="1"/>
        <v>0</v>
      </c>
      <c r="P22" s="45">
        <f t="shared" ref="P22:P40" si="27">SUM(Q22+R22)</f>
        <v>33020</v>
      </c>
      <c r="Q22" s="46">
        <v>33020</v>
      </c>
      <c r="R22" s="46"/>
      <c r="S22" s="45">
        <f t="shared" ref="S22:S40" si="28">SUM(T22+U22)</f>
        <v>33320</v>
      </c>
      <c r="T22" s="46">
        <v>33320</v>
      </c>
      <c r="U22" s="46"/>
      <c r="V22" s="49">
        <f t="shared" si="2"/>
        <v>17838</v>
      </c>
    </row>
    <row r="23" spans="1:22" ht="52.5">
      <c r="A23" s="37" t="s">
        <v>33</v>
      </c>
      <c r="B23" s="11" t="s">
        <v>34</v>
      </c>
      <c r="C23" s="12" t="s">
        <v>10</v>
      </c>
      <c r="D23" s="97">
        <f t="shared" si="3"/>
        <v>385</v>
      </c>
      <c r="E23" s="103">
        <v>385</v>
      </c>
      <c r="F23" s="98"/>
      <c r="G23" s="45">
        <f t="shared" si="24"/>
        <v>240</v>
      </c>
      <c r="H23" s="46">
        <v>240</v>
      </c>
      <c r="I23" s="46"/>
      <c r="J23" s="45">
        <f t="shared" si="25"/>
        <v>260.39999999999998</v>
      </c>
      <c r="K23" s="46">
        <v>260.39999999999998</v>
      </c>
      <c r="L23" s="46"/>
      <c r="M23" s="45">
        <f t="shared" si="26"/>
        <v>20.399999999999977</v>
      </c>
      <c r="N23" s="45">
        <f t="shared" si="0"/>
        <v>20.399999999999977</v>
      </c>
      <c r="O23" s="45">
        <f t="shared" si="1"/>
        <v>0</v>
      </c>
      <c r="P23" s="45">
        <f t="shared" si="27"/>
        <v>260.39999999999998</v>
      </c>
      <c r="Q23" s="46">
        <v>260.39999999999998</v>
      </c>
      <c r="R23" s="46"/>
      <c r="S23" s="45">
        <f t="shared" si="28"/>
        <v>250.4</v>
      </c>
      <c r="T23" s="46">
        <v>250.4</v>
      </c>
      <c r="U23" s="46"/>
      <c r="V23" s="49">
        <f t="shared" si="2"/>
        <v>20.399999999999977</v>
      </c>
    </row>
    <row r="24" spans="1:22" ht="31.5">
      <c r="A24" s="37" t="s">
        <v>35</v>
      </c>
      <c r="B24" s="11" t="s">
        <v>36</v>
      </c>
      <c r="C24" s="12" t="s">
        <v>10</v>
      </c>
      <c r="D24" s="97">
        <f t="shared" si="3"/>
        <v>20</v>
      </c>
      <c r="E24" s="103">
        <v>20</v>
      </c>
      <c r="F24" s="98"/>
      <c r="G24" s="45">
        <f t="shared" si="24"/>
        <v>10</v>
      </c>
      <c r="H24" s="46">
        <v>10</v>
      </c>
      <c r="I24" s="46"/>
      <c r="J24" s="45">
        <f t="shared" si="25"/>
        <v>0</v>
      </c>
      <c r="K24" s="46"/>
      <c r="L24" s="46"/>
      <c r="M24" s="45">
        <f t="shared" si="26"/>
        <v>-10</v>
      </c>
      <c r="N24" s="45">
        <f t="shared" si="0"/>
        <v>-10</v>
      </c>
      <c r="O24" s="45">
        <f t="shared" si="1"/>
        <v>0</v>
      </c>
      <c r="P24" s="45">
        <f t="shared" si="27"/>
        <v>0</v>
      </c>
      <c r="Q24" s="46"/>
      <c r="R24" s="46"/>
      <c r="S24" s="45">
        <f t="shared" si="28"/>
        <v>0</v>
      </c>
      <c r="T24" s="46"/>
      <c r="U24" s="46"/>
      <c r="V24" s="49">
        <f t="shared" si="2"/>
        <v>-10</v>
      </c>
    </row>
    <row r="25" spans="1:22" ht="63">
      <c r="A25" s="37" t="s">
        <v>37</v>
      </c>
      <c r="B25" s="11" t="s">
        <v>38</v>
      </c>
      <c r="C25" s="12" t="s">
        <v>10</v>
      </c>
      <c r="D25" s="97">
        <f t="shared" si="3"/>
        <v>5404.3</v>
      </c>
      <c r="E25" s="98">
        <v>5404.3</v>
      </c>
      <c r="F25" s="98"/>
      <c r="G25" s="45">
        <f t="shared" si="24"/>
        <v>7760</v>
      </c>
      <c r="H25" s="46">
        <v>7760</v>
      </c>
      <c r="I25" s="46"/>
      <c r="J25" s="45">
        <f t="shared" si="25"/>
        <v>9000</v>
      </c>
      <c r="K25" s="103">
        <v>9000</v>
      </c>
      <c r="L25" s="46"/>
      <c r="M25" s="45">
        <f t="shared" si="26"/>
        <v>1240</v>
      </c>
      <c r="N25" s="45">
        <f t="shared" si="0"/>
        <v>1240</v>
      </c>
      <c r="O25" s="45">
        <f t="shared" si="1"/>
        <v>0</v>
      </c>
      <c r="P25" s="45">
        <f t="shared" si="27"/>
        <v>9000</v>
      </c>
      <c r="Q25" s="46">
        <v>9000</v>
      </c>
      <c r="R25" s="46"/>
      <c r="S25" s="45">
        <f t="shared" si="28"/>
        <v>9000</v>
      </c>
      <c r="T25" s="46">
        <v>9000</v>
      </c>
      <c r="U25" s="46"/>
      <c r="V25" s="49">
        <f t="shared" si="2"/>
        <v>1240</v>
      </c>
    </row>
    <row r="26" spans="1:22" ht="63.75" customHeight="1">
      <c r="A26" s="37" t="s">
        <v>39</v>
      </c>
      <c r="B26" s="11" t="s">
        <v>40</v>
      </c>
      <c r="C26" s="12" t="s">
        <v>10</v>
      </c>
      <c r="D26" s="97">
        <f t="shared" si="3"/>
        <v>0</v>
      </c>
      <c r="E26" s="98"/>
      <c r="F26" s="98"/>
      <c r="G26" s="45">
        <f t="shared" si="24"/>
        <v>0</v>
      </c>
      <c r="H26" s="46"/>
      <c r="I26" s="46"/>
      <c r="J26" s="45">
        <f t="shared" si="25"/>
        <v>0</v>
      </c>
      <c r="K26" s="46"/>
      <c r="L26" s="46"/>
      <c r="M26" s="45">
        <f t="shared" si="26"/>
        <v>0</v>
      </c>
      <c r="N26" s="45">
        <f t="shared" si="0"/>
        <v>0</v>
      </c>
      <c r="O26" s="45">
        <f t="shared" si="1"/>
        <v>0</v>
      </c>
      <c r="P26" s="45">
        <f t="shared" si="27"/>
        <v>0</v>
      </c>
      <c r="Q26" s="46"/>
      <c r="R26" s="46"/>
      <c r="S26" s="45">
        <f t="shared" si="28"/>
        <v>0</v>
      </c>
      <c r="T26" s="46"/>
      <c r="U26" s="46"/>
      <c r="V26" s="49">
        <f t="shared" si="2"/>
        <v>0</v>
      </c>
    </row>
    <row r="27" spans="1:22" ht="42">
      <c r="A27" s="37" t="s">
        <v>41</v>
      </c>
      <c r="B27" s="11" t="s">
        <v>42</v>
      </c>
      <c r="C27" s="12" t="s">
        <v>10</v>
      </c>
      <c r="D27" s="97">
        <f t="shared" si="3"/>
        <v>1200</v>
      </c>
      <c r="E27" s="98">
        <v>1200</v>
      </c>
      <c r="F27" s="98"/>
      <c r="G27" s="45">
        <f t="shared" si="24"/>
        <v>1050</v>
      </c>
      <c r="H27" s="46">
        <v>1050</v>
      </c>
      <c r="I27" s="46"/>
      <c r="J27" s="45">
        <f t="shared" si="25"/>
        <v>1150</v>
      </c>
      <c r="K27" s="46">
        <v>1150</v>
      </c>
      <c r="L27" s="46"/>
      <c r="M27" s="45">
        <f t="shared" si="26"/>
        <v>100</v>
      </c>
      <c r="N27" s="45">
        <f t="shared" si="0"/>
        <v>100</v>
      </c>
      <c r="O27" s="45">
        <f t="shared" si="1"/>
        <v>0</v>
      </c>
      <c r="P27" s="45">
        <f t="shared" si="27"/>
        <v>1150</v>
      </c>
      <c r="Q27" s="46">
        <v>1150</v>
      </c>
      <c r="R27" s="46"/>
      <c r="S27" s="45">
        <f t="shared" si="28"/>
        <v>1150</v>
      </c>
      <c r="T27" s="46">
        <v>1150</v>
      </c>
      <c r="U27" s="46"/>
      <c r="V27" s="49">
        <f t="shared" si="2"/>
        <v>100</v>
      </c>
    </row>
    <row r="28" spans="1:22" ht="31.5">
      <c r="A28" s="37" t="s">
        <v>43</v>
      </c>
      <c r="B28" s="11" t="s">
        <v>44</v>
      </c>
      <c r="C28" s="12" t="s">
        <v>10</v>
      </c>
      <c r="D28" s="97">
        <f t="shared" si="3"/>
        <v>21394.3</v>
      </c>
      <c r="E28" s="98">
        <v>21394.3</v>
      </c>
      <c r="F28" s="98"/>
      <c r="G28" s="45">
        <f t="shared" si="24"/>
        <v>19112</v>
      </c>
      <c r="H28" s="46">
        <v>19112</v>
      </c>
      <c r="I28" s="46"/>
      <c r="J28" s="45">
        <f t="shared" si="25"/>
        <v>20045</v>
      </c>
      <c r="K28" s="46">
        <v>20045</v>
      </c>
      <c r="L28" s="46"/>
      <c r="M28" s="45">
        <f t="shared" si="26"/>
        <v>933</v>
      </c>
      <c r="N28" s="45">
        <f t="shared" si="0"/>
        <v>933</v>
      </c>
      <c r="O28" s="45">
        <f t="shared" si="1"/>
        <v>0</v>
      </c>
      <c r="P28" s="45">
        <f t="shared" si="27"/>
        <v>20045</v>
      </c>
      <c r="Q28" s="46">
        <v>20045</v>
      </c>
      <c r="R28" s="46"/>
      <c r="S28" s="45">
        <f t="shared" si="28"/>
        <v>20045</v>
      </c>
      <c r="T28" s="46">
        <v>20045</v>
      </c>
      <c r="U28" s="46"/>
      <c r="V28" s="49">
        <f t="shared" si="2"/>
        <v>933</v>
      </c>
    </row>
    <row r="29" spans="1:22" ht="63">
      <c r="A29" s="37" t="s">
        <v>45</v>
      </c>
      <c r="B29" s="11" t="s">
        <v>46</v>
      </c>
      <c r="C29" s="12" t="s">
        <v>10</v>
      </c>
      <c r="D29" s="97">
        <f t="shared" si="3"/>
        <v>8117.9</v>
      </c>
      <c r="E29" s="98">
        <v>8117.9</v>
      </c>
      <c r="F29" s="98"/>
      <c r="G29" s="45">
        <f t="shared" si="24"/>
        <v>3500</v>
      </c>
      <c r="H29" s="46">
        <v>3500</v>
      </c>
      <c r="I29" s="46"/>
      <c r="J29" s="45">
        <f t="shared" si="25"/>
        <v>4000</v>
      </c>
      <c r="K29" s="46">
        <v>4000</v>
      </c>
      <c r="L29" s="46"/>
      <c r="M29" s="45">
        <f t="shared" si="26"/>
        <v>500</v>
      </c>
      <c r="N29" s="45">
        <f t="shared" si="0"/>
        <v>500</v>
      </c>
      <c r="O29" s="45">
        <f t="shared" si="1"/>
        <v>0</v>
      </c>
      <c r="P29" s="45">
        <f t="shared" si="27"/>
        <v>4000</v>
      </c>
      <c r="Q29" s="46">
        <v>4000</v>
      </c>
      <c r="R29" s="46"/>
      <c r="S29" s="45">
        <f t="shared" si="28"/>
        <v>4000</v>
      </c>
      <c r="T29" s="46">
        <v>4000</v>
      </c>
      <c r="U29" s="46"/>
      <c r="V29" s="49">
        <f t="shared" si="2"/>
        <v>500</v>
      </c>
    </row>
    <row r="30" spans="1:22" ht="52.5">
      <c r="A30" s="37" t="s">
        <v>47</v>
      </c>
      <c r="B30" s="11" t="s">
        <v>48</v>
      </c>
      <c r="C30" s="12" t="s">
        <v>10</v>
      </c>
      <c r="D30" s="97">
        <f t="shared" si="3"/>
        <v>5963.8</v>
      </c>
      <c r="E30" s="98">
        <v>5963.8</v>
      </c>
      <c r="F30" s="98"/>
      <c r="G30" s="45">
        <f t="shared" si="24"/>
        <v>3476</v>
      </c>
      <c r="H30" s="46">
        <v>3476</v>
      </c>
      <c r="I30" s="46"/>
      <c r="J30" s="45">
        <f t="shared" si="25"/>
        <v>6200</v>
      </c>
      <c r="K30" s="46">
        <v>6200</v>
      </c>
      <c r="L30" s="46"/>
      <c r="M30" s="45">
        <f t="shared" si="26"/>
        <v>2724</v>
      </c>
      <c r="N30" s="45">
        <f t="shared" si="0"/>
        <v>2724</v>
      </c>
      <c r="O30" s="45">
        <f t="shared" si="1"/>
        <v>0</v>
      </c>
      <c r="P30" s="45">
        <f t="shared" si="27"/>
        <v>6200</v>
      </c>
      <c r="Q30" s="46">
        <v>6200</v>
      </c>
      <c r="R30" s="46"/>
      <c r="S30" s="45">
        <f t="shared" si="28"/>
        <v>6200</v>
      </c>
      <c r="T30" s="46">
        <v>6200</v>
      </c>
      <c r="U30" s="46"/>
      <c r="V30" s="49">
        <f t="shared" si="2"/>
        <v>2724</v>
      </c>
    </row>
    <row r="31" spans="1:22" ht="31.5">
      <c r="A31" s="37" t="s">
        <v>49</v>
      </c>
      <c r="B31" s="11" t="s">
        <v>50</v>
      </c>
      <c r="C31" s="12" t="s">
        <v>10</v>
      </c>
      <c r="D31" s="97">
        <f t="shared" si="3"/>
        <v>0</v>
      </c>
      <c r="E31" s="98"/>
      <c r="F31" s="98"/>
      <c r="G31" s="45">
        <f t="shared" si="24"/>
        <v>0</v>
      </c>
      <c r="H31" s="46"/>
      <c r="I31" s="46"/>
      <c r="J31" s="45">
        <f t="shared" si="25"/>
        <v>0</v>
      </c>
      <c r="K31" s="46"/>
      <c r="L31" s="46"/>
      <c r="M31" s="45">
        <f t="shared" si="26"/>
        <v>0</v>
      </c>
      <c r="N31" s="45">
        <f t="shared" si="0"/>
        <v>0</v>
      </c>
      <c r="O31" s="45">
        <f t="shared" si="1"/>
        <v>0</v>
      </c>
      <c r="P31" s="45">
        <f t="shared" si="27"/>
        <v>0</v>
      </c>
      <c r="Q31" s="46"/>
      <c r="R31" s="46"/>
      <c r="S31" s="45">
        <f t="shared" si="28"/>
        <v>0</v>
      </c>
      <c r="T31" s="46"/>
      <c r="U31" s="46"/>
      <c r="V31" s="49">
        <f t="shared" si="2"/>
        <v>0</v>
      </c>
    </row>
    <row r="32" spans="1:22" ht="31.5">
      <c r="A32" s="37" t="s">
        <v>51</v>
      </c>
      <c r="B32" s="11" t="s">
        <v>52</v>
      </c>
      <c r="C32" s="12" t="s">
        <v>10</v>
      </c>
      <c r="D32" s="97">
        <f t="shared" si="3"/>
        <v>0</v>
      </c>
      <c r="E32" s="98"/>
      <c r="F32" s="98"/>
      <c r="G32" s="45">
        <f t="shared" si="24"/>
        <v>0</v>
      </c>
      <c r="H32" s="46"/>
      <c r="I32" s="46"/>
      <c r="J32" s="45">
        <f t="shared" si="25"/>
        <v>0</v>
      </c>
      <c r="K32" s="46"/>
      <c r="L32" s="46"/>
      <c r="M32" s="45">
        <f t="shared" si="26"/>
        <v>0</v>
      </c>
      <c r="N32" s="45">
        <f t="shared" si="0"/>
        <v>0</v>
      </c>
      <c r="O32" s="45">
        <f t="shared" si="1"/>
        <v>0</v>
      </c>
      <c r="P32" s="45">
        <f t="shared" si="27"/>
        <v>0</v>
      </c>
      <c r="Q32" s="46"/>
      <c r="R32" s="46"/>
      <c r="S32" s="45">
        <f t="shared" si="28"/>
        <v>0</v>
      </c>
      <c r="T32" s="46"/>
      <c r="U32" s="46"/>
      <c r="V32" s="49">
        <f t="shared" si="2"/>
        <v>0</v>
      </c>
    </row>
    <row r="33" spans="1:22" ht="63">
      <c r="A33" s="37" t="s">
        <v>53</v>
      </c>
      <c r="B33" s="11" t="s">
        <v>54</v>
      </c>
      <c r="C33" s="12" t="s">
        <v>10</v>
      </c>
      <c r="D33" s="97">
        <f t="shared" si="3"/>
        <v>25422.9</v>
      </c>
      <c r="E33" s="98">
        <v>25422.9</v>
      </c>
      <c r="F33" s="98"/>
      <c r="G33" s="45">
        <f t="shared" si="24"/>
        <v>18000</v>
      </c>
      <c r="H33" s="46">
        <v>18000</v>
      </c>
      <c r="I33" s="46"/>
      <c r="J33" s="45">
        <f t="shared" si="25"/>
        <v>25400</v>
      </c>
      <c r="K33" s="46">
        <v>25400</v>
      </c>
      <c r="L33" s="46"/>
      <c r="M33" s="45">
        <f t="shared" si="26"/>
        <v>7400</v>
      </c>
      <c r="N33" s="45">
        <f t="shared" si="0"/>
        <v>7400</v>
      </c>
      <c r="O33" s="45">
        <f t="shared" si="1"/>
        <v>0</v>
      </c>
      <c r="P33" s="45">
        <f t="shared" si="27"/>
        <v>26000</v>
      </c>
      <c r="Q33" s="46">
        <v>26000</v>
      </c>
      <c r="R33" s="46"/>
      <c r="S33" s="45">
        <f t="shared" si="28"/>
        <v>26400</v>
      </c>
      <c r="T33" s="46">
        <v>26400</v>
      </c>
      <c r="U33" s="46"/>
      <c r="V33" s="49">
        <f t="shared" si="2"/>
        <v>7400</v>
      </c>
    </row>
    <row r="34" spans="1:22" ht="73.5">
      <c r="A34" s="37" t="s">
        <v>55</v>
      </c>
      <c r="B34" s="11" t="s">
        <v>56</v>
      </c>
      <c r="C34" s="12" t="s">
        <v>10</v>
      </c>
      <c r="D34" s="97">
        <f t="shared" si="3"/>
        <v>0</v>
      </c>
      <c r="E34" s="98"/>
      <c r="F34" s="98"/>
      <c r="G34" s="45">
        <f t="shared" si="24"/>
        <v>0</v>
      </c>
      <c r="H34" s="46"/>
      <c r="I34" s="46"/>
      <c r="J34" s="45">
        <f t="shared" si="25"/>
        <v>0</v>
      </c>
      <c r="K34" s="46"/>
      <c r="L34" s="46"/>
      <c r="M34" s="45">
        <f t="shared" si="26"/>
        <v>0</v>
      </c>
      <c r="N34" s="45">
        <f t="shared" si="0"/>
        <v>0</v>
      </c>
      <c r="O34" s="45">
        <f t="shared" si="1"/>
        <v>0</v>
      </c>
      <c r="P34" s="45">
        <f t="shared" si="27"/>
        <v>0</v>
      </c>
      <c r="Q34" s="46"/>
      <c r="R34" s="46"/>
      <c r="S34" s="45">
        <f t="shared" si="28"/>
        <v>0</v>
      </c>
      <c r="T34" s="46"/>
      <c r="U34" s="46"/>
      <c r="V34" s="49">
        <f t="shared" si="2"/>
        <v>0</v>
      </c>
    </row>
    <row r="35" spans="1:22" ht="42">
      <c r="A35" s="37" t="s">
        <v>57</v>
      </c>
      <c r="B35" s="11" t="s">
        <v>58</v>
      </c>
      <c r="C35" s="12" t="s">
        <v>10</v>
      </c>
      <c r="D35" s="97">
        <f t="shared" si="3"/>
        <v>1356.3</v>
      </c>
      <c r="E35" s="98">
        <v>1356.3</v>
      </c>
      <c r="F35" s="98"/>
      <c r="G35" s="45">
        <f t="shared" si="24"/>
        <v>1000</v>
      </c>
      <c r="H35" s="46">
        <v>1000</v>
      </c>
      <c r="I35" s="46"/>
      <c r="J35" s="45">
        <f t="shared" si="25"/>
        <v>900</v>
      </c>
      <c r="K35" s="46">
        <v>900</v>
      </c>
      <c r="L35" s="46"/>
      <c r="M35" s="45">
        <f t="shared" si="26"/>
        <v>-100</v>
      </c>
      <c r="N35" s="45">
        <f t="shared" si="0"/>
        <v>-100</v>
      </c>
      <c r="O35" s="45">
        <f t="shared" si="1"/>
        <v>0</v>
      </c>
      <c r="P35" s="45">
        <f t="shared" si="27"/>
        <v>900</v>
      </c>
      <c r="Q35" s="46">
        <v>900</v>
      </c>
      <c r="R35" s="46"/>
      <c r="S35" s="45">
        <f t="shared" si="28"/>
        <v>900</v>
      </c>
      <c r="T35" s="46">
        <v>900</v>
      </c>
      <c r="U35" s="46"/>
      <c r="V35" s="49">
        <f t="shared" si="2"/>
        <v>-100</v>
      </c>
    </row>
    <row r="36" spans="1:22" ht="42">
      <c r="A36" s="37" t="s">
        <v>59</v>
      </c>
      <c r="B36" s="11" t="s">
        <v>60</v>
      </c>
      <c r="C36" s="12" t="s">
        <v>10</v>
      </c>
      <c r="D36" s="97">
        <f t="shared" si="3"/>
        <v>0</v>
      </c>
      <c r="E36" s="98"/>
      <c r="F36" s="98"/>
      <c r="G36" s="45">
        <f t="shared" si="24"/>
        <v>0</v>
      </c>
      <c r="H36" s="46"/>
      <c r="I36" s="46"/>
      <c r="J36" s="45">
        <f t="shared" si="25"/>
        <v>0</v>
      </c>
      <c r="K36" s="46"/>
      <c r="L36" s="46"/>
      <c r="M36" s="45">
        <f t="shared" si="26"/>
        <v>0</v>
      </c>
      <c r="N36" s="45">
        <f t="shared" si="0"/>
        <v>0</v>
      </c>
      <c r="O36" s="45">
        <f t="shared" si="1"/>
        <v>0</v>
      </c>
      <c r="P36" s="45">
        <f t="shared" si="27"/>
        <v>0</v>
      </c>
      <c r="Q36" s="46"/>
      <c r="R36" s="46"/>
      <c r="S36" s="45">
        <f t="shared" si="28"/>
        <v>0</v>
      </c>
      <c r="T36" s="46"/>
      <c r="U36" s="46"/>
      <c r="V36" s="49">
        <f t="shared" si="2"/>
        <v>0</v>
      </c>
    </row>
    <row r="37" spans="1:22" ht="31.5">
      <c r="A37" s="37" t="s">
        <v>61</v>
      </c>
      <c r="B37" s="11" t="s">
        <v>62</v>
      </c>
      <c r="C37" s="12" t="s">
        <v>10</v>
      </c>
      <c r="D37" s="97">
        <f t="shared" si="3"/>
        <v>0</v>
      </c>
      <c r="E37" s="98"/>
      <c r="F37" s="98"/>
      <c r="G37" s="45">
        <f t="shared" si="24"/>
        <v>0</v>
      </c>
      <c r="H37" s="46"/>
      <c r="I37" s="46"/>
      <c r="J37" s="45">
        <f t="shared" si="25"/>
        <v>0</v>
      </c>
      <c r="K37" s="46"/>
      <c r="L37" s="46"/>
      <c r="M37" s="45">
        <f t="shared" si="26"/>
        <v>0</v>
      </c>
      <c r="N37" s="45">
        <f t="shared" si="0"/>
        <v>0</v>
      </c>
      <c r="O37" s="45">
        <f t="shared" si="1"/>
        <v>0</v>
      </c>
      <c r="P37" s="45">
        <f t="shared" si="27"/>
        <v>0</v>
      </c>
      <c r="Q37" s="46"/>
      <c r="R37" s="46"/>
      <c r="S37" s="45">
        <f t="shared" si="28"/>
        <v>0</v>
      </c>
      <c r="T37" s="46"/>
      <c r="U37" s="46"/>
      <c r="V37" s="49">
        <f t="shared" si="2"/>
        <v>0</v>
      </c>
    </row>
    <row r="38" spans="1:22" ht="31.5">
      <c r="A38" s="37" t="s">
        <v>63</v>
      </c>
      <c r="B38" s="11" t="s">
        <v>64</v>
      </c>
      <c r="C38" s="12" t="s">
        <v>10</v>
      </c>
      <c r="D38" s="97">
        <f t="shared" si="3"/>
        <v>0</v>
      </c>
      <c r="E38" s="98"/>
      <c r="F38" s="98"/>
      <c r="G38" s="45">
        <f t="shared" si="24"/>
        <v>0</v>
      </c>
      <c r="H38" s="46"/>
      <c r="I38" s="46"/>
      <c r="J38" s="45">
        <f t="shared" si="25"/>
        <v>0</v>
      </c>
      <c r="K38" s="46"/>
      <c r="L38" s="46"/>
      <c r="M38" s="45">
        <f t="shared" si="26"/>
        <v>0</v>
      </c>
      <c r="N38" s="45">
        <f t="shared" si="0"/>
        <v>0</v>
      </c>
      <c r="O38" s="45">
        <f t="shared" si="1"/>
        <v>0</v>
      </c>
      <c r="P38" s="45">
        <f t="shared" si="27"/>
        <v>0</v>
      </c>
      <c r="Q38" s="46"/>
      <c r="R38" s="46"/>
      <c r="S38" s="45">
        <f t="shared" si="28"/>
        <v>0</v>
      </c>
      <c r="T38" s="46"/>
      <c r="U38" s="46"/>
      <c r="V38" s="49">
        <f t="shared" si="2"/>
        <v>0</v>
      </c>
    </row>
    <row r="39" spans="1:22" ht="21">
      <c r="A39" s="37" t="s">
        <v>65</v>
      </c>
      <c r="B39" s="11" t="s">
        <v>66</v>
      </c>
      <c r="C39" s="12" t="s">
        <v>10</v>
      </c>
      <c r="D39" s="97">
        <f t="shared" si="3"/>
        <v>0</v>
      </c>
      <c r="E39" s="98"/>
      <c r="F39" s="98"/>
      <c r="G39" s="45">
        <f t="shared" si="24"/>
        <v>0</v>
      </c>
      <c r="H39" s="46"/>
      <c r="I39" s="46"/>
      <c r="J39" s="45">
        <f t="shared" si="25"/>
        <v>0</v>
      </c>
      <c r="K39" s="46"/>
      <c r="L39" s="46"/>
      <c r="M39" s="45">
        <f t="shared" si="26"/>
        <v>0</v>
      </c>
      <c r="N39" s="45">
        <f t="shared" si="0"/>
        <v>0</v>
      </c>
      <c r="O39" s="45">
        <f t="shared" si="1"/>
        <v>0</v>
      </c>
      <c r="P39" s="45">
        <f t="shared" si="27"/>
        <v>0</v>
      </c>
      <c r="Q39" s="46"/>
      <c r="R39" s="46"/>
      <c r="S39" s="45">
        <f t="shared" si="28"/>
        <v>0</v>
      </c>
      <c r="T39" s="46"/>
      <c r="U39" s="46"/>
      <c r="V39" s="49">
        <f t="shared" si="2"/>
        <v>0</v>
      </c>
    </row>
    <row r="40" spans="1:22" s="5" customFormat="1" ht="21">
      <c r="A40" s="8" t="s">
        <v>67</v>
      </c>
      <c r="B40" s="9" t="s">
        <v>68</v>
      </c>
      <c r="C40" s="10" t="s">
        <v>69</v>
      </c>
      <c r="D40" s="97">
        <f t="shared" si="3"/>
        <v>43374.400000000001</v>
      </c>
      <c r="E40" s="97">
        <f>SUM(E42:E43)</f>
        <v>43374.400000000001</v>
      </c>
      <c r="F40" s="97">
        <f>SUM(F42:F43)</f>
        <v>0</v>
      </c>
      <c r="G40" s="45">
        <f t="shared" si="24"/>
        <v>34000</v>
      </c>
      <c r="H40" s="45">
        <f>SUM(H42:H43)</f>
        <v>34000</v>
      </c>
      <c r="I40" s="45">
        <f>SUM(I42:I43)</f>
        <v>0</v>
      </c>
      <c r="J40" s="45">
        <f t="shared" si="25"/>
        <v>34000</v>
      </c>
      <c r="K40" s="45">
        <f>SUM(K42:K43)</f>
        <v>34000</v>
      </c>
      <c r="L40" s="45">
        <f>SUM(L42:L43)</f>
        <v>0</v>
      </c>
      <c r="M40" s="45">
        <f t="shared" si="26"/>
        <v>0</v>
      </c>
      <c r="N40" s="45">
        <f t="shared" si="0"/>
        <v>0</v>
      </c>
      <c r="O40" s="45">
        <f t="shared" si="1"/>
        <v>0</v>
      </c>
      <c r="P40" s="45">
        <f t="shared" si="27"/>
        <v>34000</v>
      </c>
      <c r="Q40" s="45">
        <f>SUM(Q42:Q43)</f>
        <v>34000</v>
      </c>
      <c r="R40" s="45">
        <f>SUM(R42:R43)</f>
        <v>0</v>
      </c>
      <c r="S40" s="45">
        <f t="shared" si="28"/>
        <v>34000</v>
      </c>
      <c r="T40" s="45">
        <f>SUM(T42:T43)</f>
        <v>34000</v>
      </c>
      <c r="U40" s="45">
        <f>SUM(U42:U43)</f>
        <v>0</v>
      </c>
      <c r="V40" s="49">
        <f t="shared" si="2"/>
        <v>0</v>
      </c>
    </row>
    <row r="41" spans="1:22">
      <c r="A41" s="37"/>
      <c r="B41" s="11" t="s">
        <v>5</v>
      </c>
      <c r="C41" s="12"/>
      <c r="D41" s="97"/>
      <c r="E41" s="98"/>
      <c r="F41" s="98"/>
      <c r="G41" s="45"/>
      <c r="H41" s="46"/>
      <c r="I41" s="46"/>
      <c r="J41" s="45"/>
      <c r="K41" s="46"/>
      <c r="L41" s="46"/>
      <c r="M41" s="45"/>
      <c r="N41" s="45">
        <f t="shared" si="0"/>
        <v>0</v>
      </c>
      <c r="O41" s="45">
        <f t="shared" si="1"/>
        <v>0</v>
      </c>
      <c r="P41" s="45"/>
      <c r="Q41" s="46"/>
      <c r="R41" s="46"/>
      <c r="S41" s="45"/>
      <c r="T41" s="46"/>
      <c r="U41" s="46"/>
      <c r="V41" s="49">
        <f t="shared" si="2"/>
        <v>0</v>
      </c>
    </row>
    <row r="42" spans="1:22" s="5" customFormat="1" ht="73.5">
      <c r="A42" s="34" t="s">
        <v>70</v>
      </c>
      <c r="B42" s="13" t="s">
        <v>71</v>
      </c>
      <c r="C42" s="33" t="s">
        <v>10</v>
      </c>
      <c r="D42" s="97">
        <f t="shared" si="3"/>
        <v>13968.6</v>
      </c>
      <c r="E42" s="99">
        <v>13968.6</v>
      </c>
      <c r="F42" s="99"/>
      <c r="G42" s="45">
        <f t="shared" ref="G42:G44" si="29">SUM(H42+I42)</f>
        <v>11000</v>
      </c>
      <c r="H42" s="47">
        <v>11000</v>
      </c>
      <c r="I42" s="47"/>
      <c r="J42" s="45">
        <f t="shared" ref="J42:J44" si="30">SUM(K42+L42)</f>
        <v>11000</v>
      </c>
      <c r="K42" s="47">
        <v>11000</v>
      </c>
      <c r="L42" s="47"/>
      <c r="M42" s="45">
        <f t="shared" ref="M42:M44" si="31">SUM(N42+O42)</f>
        <v>0</v>
      </c>
      <c r="N42" s="45">
        <f t="shared" si="0"/>
        <v>0</v>
      </c>
      <c r="O42" s="45">
        <f t="shared" si="1"/>
        <v>0</v>
      </c>
      <c r="P42" s="45">
        <f t="shared" ref="P42:P44" si="32">SUM(Q42+R42)</f>
        <v>11000</v>
      </c>
      <c r="Q42" s="47">
        <v>11000</v>
      </c>
      <c r="R42" s="47"/>
      <c r="S42" s="45">
        <f t="shared" ref="S42:S44" si="33">SUM(T42+U42)</f>
        <v>11000</v>
      </c>
      <c r="T42" s="47">
        <v>11000</v>
      </c>
      <c r="U42" s="47"/>
      <c r="V42" s="49">
        <f t="shared" si="2"/>
        <v>0</v>
      </c>
    </row>
    <row r="43" spans="1:22" s="5" customFormat="1" ht="73.5">
      <c r="A43" s="34" t="s">
        <v>72</v>
      </c>
      <c r="B43" s="13" t="s">
        <v>73</v>
      </c>
      <c r="C43" s="33" t="s">
        <v>10</v>
      </c>
      <c r="D43" s="97">
        <f t="shared" si="3"/>
        <v>29405.8</v>
      </c>
      <c r="E43" s="99">
        <v>29405.8</v>
      </c>
      <c r="F43" s="99"/>
      <c r="G43" s="45">
        <f t="shared" si="29"/>
        <v>23000</v>
      </c>
      <c r="H43" s="47">
        <v>23000</v>
      </c>
      <c r="I43" s="47"/>
      <c r="J43" s="45">
        <f t="shared" si="30"/>
        <v>23000</v>
      </c>
      <c r="K43" s="47">
        <v>23000</v>
      </c>
      <c r="L43" s="47"/>
      <c r="M43" s="45">
        <f t="shared" si="31"/>
        <v>0</v>
      </c>
      <c r="N43" s="45">
        <f t="shared" si="0"/>
        <v>0</v>
      </c>
      <c r="O43" s="45">
        <f t="shared" si="1"/>
        <v>0</v>
      </c>
      <c r="P43" s="45">
        <f t="shared" si="32"/>
        <v>23000</v>
      </c>
      <c r="Q43" s="47">
        <v>23000</v>
      </c>
      <c r="R43" s="47"/>
      <c r="S43" s="45">
        <f t="shared" si="33"/>
        <v>23000</v>
      </c>
      <c r="T43" s="47">
        <v>23000</v>
      </c>
      <c r="U43" s="47"/>
      <c r="V43" s="49">
        <f t="shared" si="2"/>
        <v>0</v>
      </c>
    </row>
    <row r="44" spans="1:22" s="5" customFormat="1" ht="42">
      <c r="A44" s="8" t="s">
        <v>74</v>
      </c>
      <c r="B44" s="9" t="s">
        <v>75</v>
      </c>
      <c r="C44" s="10" t="s">
        <v>76</v>
      </c>
      <c r="D44" s="97">
        <f t="shared" si="3"/>
        <v>939604.2</v>
      </c>
      <c r="E44" s="97">
        <f>SUM(E46+E49+E52+E56)</f>
        <v>832434.1</v>
      </c>
      <c r="F44" s="97">
        <f>SUM(F46+F49+F52+F56)</f>
        <v>107170.1</v>
      </c>
      <c r="G44" s="45">
        <f t="shared" si="29"/>
        <v>1137246.6000000001</v>
      </c>
      <c r="H44" s="45">
        <f>SUM(H46+H49+H52+H56)</f>
        <v>824263.9</v>
      </c>
      <c r="I44" s="45">
        <f>SUM(I46+I49+I52+I56)</f>
        <v>312982.7</v>
      </c>
      <c r="J44" s="45">
        <f t="shared" si="30"/>
        <v>1209554.5999999999</v>
      </c>
      <c r="K44" s="45">
        <f>SUM(K46+K49+K52+K56)</f>
        <v>1209554.5999999999</v>
      </c>
      <c r="L44" s="45">
        <f>SUM(L46+L49+L52+L56)</f>
        <v>0</v>
      </c>
      <c r="M44" s="45">
        <f t="shared" si="31"/>
        <v>72307.999999999825</v>
      </c>
      <c r="N44" s="45">
        <f t="shared" si="0"/>
        <v>385290.69999999984</v>
      </c>
      <c r="O44" s="45">
        <f t="shared" si="1"/>
        <v>-312982.7</v>
      </c>
      <c r="P44" s="45">
        <f t="shared" si="32"/>
        <v>1209554.5999999999</v>
      </c>
      <c r="Q44" s="45">
        <f>SUM(Q46+Q49+Q52+Q56)</f>
        <v>1209554.5999999999</v>
      </c>
      <c r="R44" s="45">
        <f>SUM(R46+R49+R52+R56)</f>
        <v>0</v>
      </c>
      <c r="S44" s="45">
        <f t="shared" si="33"/>
        <v>1209554.5999999999</v>
      </c>
      <c r="T44" s="45">
        <f>SUM(T46+T49+T52+T56)</f>
        <v>1209554.5999999999</v>
      </c>
      <c r="U44" s="45">
        <f>SUM(U46+U49+U52+U56)</f>
        <v>0</v>
      </c>
      <c r="V44" s="49">
        <f t="shared" si="2"/>
        <v>72307.999999999767</v>
      </c>
    </row>
    <row r="45" spans="1:22">
      <c r="A45" s="37"/>
      <c r="B45" s="11" t="s">
        <v>5</v>
      </c>
      <c r="C45" s="12"/>
      <c r="D45" s="97"/>
      <c r="E45" s="98"/>
      <c r="F45" s="98"/>
      <c r="G45" s="45"/>
      <c r="H45" s="46"/>
      <c r="I45" s="46"/>
      <c r="J45" s="45"/>
      <c r="K45" s="46"/>
      <c r="L45" s="46"/>
      <c r="M45" s="45"/>
      <c r="N45" s="45">
        <f t="shared" si="0"/>
        <v>0</v>
      </c>
      <c r="O45" s="45">
        <f t="shared" si="1"/>
        <v>0</v>
      </c>
      <c r="P45" s="45"/>
      <c r="Q45" s="46"/>
      <c r="R45" s="46"/>
      <c r="S45" s="45"/>
      <c r="T45" s="46"/>
      <c r="U45" s="46"/>
      <c r="V45" s="49">
        <f t="shared" si="2"/>
        <v>0</v>
      </c>
    </row>
    <row r="46" spans="1:22" s="5" customFormat="1" ht="31.5">
      <c r="A46" s="8" t="s">
        <v>77</v>
      </c>
      <c r="B46" s="9" t="s">
        <v>78</v>
      </c>
      <c r="C46" s="10" t="s">
        <v>79</v>
      </c>
      <c r="D46" s="97">
        <f t="shared" si="3"/>
        <v>0</v>
      </c>
      <c r="E46" s="97">
        <f>SUM(E48)</f>
        <v>0</v>
      </c>
      <c r="F46" s="97">
        <f>SUM(F48)</f>
        <v>0</v>
      </c>
      <c r="G46" s="45">
        <f t="shared" ref="G46" si="34">SUM(H46+I46)</f>
        <v>0</v>
      </c>
      <c r="H46" s="45">
        <f>SUM(H48)</f>
        <v>0</v>
      </c>
      <c r="I46" s="45">
        <f>SUM(I48)</f>
        <v>0</v>
      </c>
      <c r="J46" s="45">
        <f t="shared" ref="J46" si="35">SUM(K46+L46)</f>
        <v>0</v>
      </c>
      <c r="K46" s="45">
        <f>SUM(K48)</f>
        <v>0</v>
      </c>
      <c r="L46" s="45">
        <f>SUM(L48)</f>
        <v>0</v>
      </c>
      <c r="M46" s="45">
        <f t="shared" ref="M46" si="36">SUM(N46+O46)</f>
        <v>0</v>
      </c>
      <c r="N46" s="45">
        <f t="shared" si="0"/>
        <v>0</v>
      </c>
      <c r="O46" s="45">
        <f t="shared" si="1"/>
        <v>0</v>
      </c>
      <c r="P46" s="45">
        <f t="shared" ref="P46" si="37">SUM(Q46+R46)</f>
        <v>0</v>
      </c>
      <c r="Q46" s="45">
        <f>SUM(Q48)</f>
        <v>0</v>
      </c>
      <c r="R46" s="45">
        <f>SUM(R48)</f>
        <v>0</v>
      </c>
      <c r="S46" s="45">
        <f t="shared" ref="S46" si="38">SUM(T46+U46)</f>
        <v>0</v>
      </c>
      <c r="T46" s="45">
        <f>SUM(T48)</f>
        <v>0</v>
      </c>
      <c r="U46" s="45">
        <f>SUM(U48)</f>
        <v>0</v>
      </c>
      <c r="V46" s="49">
        <f t="shared" si="2"/>
        <v>0</v>
      </c>
    </row>
    <row r="47" spans="1:22">
      <c r="A47" s="37"/>
      <c r="B47" s="11" t="s">
        <v>5</v>
      </c>
      <c r="C47" s="12"/>
      <c r="D47" s="97"/>
      <c r="E47" s="98"/>
      <c r="F47" s="98"/>
      <c r="G47" s="45"/>
      <c r="H47" s="46"/>
      <c r="I47" s="46"/>
      <c r="J47" s="45"/>
      <c r="K47" s="46"/>
      <c r="L47" s="46"/>
      <c r="M47" s="45"/>
      <c r="N47" s="45">
        <f t="shared" si="0"/>
        <v>0</v>
      </c>
      <c r="O47" s="45">
        <f t="shared" si="1"/>
        <v>0</v>
      </c>
      <c r="P47" s="45"/>
      <c r="Q47" s="46"/>
      <c r="R47" s="46"/>
      <c r="S47" s="45"/>
      <c r="T47" s="46"/>
      <c r="U47" s="46"/>
      <c r="V47" s="49">
        <f t="shared" si="2"/>
        <v>0</v>
      </c>
    </row>
    <row r="48" spans="1:22" s="5" customFormat="1" ht="42">
      <c r="A48" s="34" t="s">
        <v>80</v>
      </c>
      <c r="B48" s="13" t="s">
        <v>81</v>
      </c>
      <c r="C48" s="33"/>
      <c r="D48" s="97">
        <f t="shared" si="3"/>
        <v>0</v>
      </c>
      <c r="E48" s="99"/>
      <c r="F48" s="99"/>
      <c r="G48" s="45">
        <f t="shared" ref="G48:G49" si="39">SUM(H48+I48)</f>
        <v>0</v>
      </c>
      <c r="H48" s="47"/>
      <c r="I48" s="47"/>
      <c r="J48" s="45">
        <f t="shared" ref="J48:J49" si="40">SUM(K48+L48)</f>
        <v>0</v>
      </c>
      <c r="K48" s="47"/>
      <c r="L48" s="47"/>
      <c r="M48" s="45">
        <f t="shared" ref="M48:M49" si="41">SUM(N48+O48)</f>
        <v>0</v>
      </c>
      <c r="N48" s="45">
        <f t="shared" si="0"/>
        <v>0</v>
      </c>
      <c r="O48" s="45">
        <f t="shared" si="1"/>
        <v>0</v>
      </c>
      <c r="P48" s="45">
        <f t="shared" ref="P48:P49" si="42">SUM(Q48+R48)</f>
        <v>0</v>
      </c>
      <c r="Q48" s="47"/>
      <c r="R48" s="47"/>
      <c r="S48" s="45">
        <f t="shared" ref="S48:S49" si="43">SUM(T48+U48)</f>
        <v>0</v>
      </c>
      <c r="T48" s="47"/>
      <c r="U48" s="47"/>
      <c r="V48" s="49">
        <f t="shared" si="2"/>
        <v>0</v>
      </c>
    </row>
    <row r="49" spans="1:22" s="5" customFormat="1" ht="31.5">
      <c r="A49" s="8" t="s">
        <v>82</v>
      </c>
      <c r="B49" s="9" t="s">
        <v>83</v>
      </c>
      <c r="C49" s="10" t="s">
        <v>84</v>
      </c>
      <c r="D49" s="97">
        <f t="shared" si="3"/>
        <v>44549.4</v>
      </c>
      <c r="E49" s="97">
        <f>SUM(E51)</f>
        <v>0</v>
      </c>
      <c r="F49" s="97">
        <f>SUM(F51)</f>
        <v>44549.4</v>
      </c>
      <c r="G49" s="45">
        <f t="shared" si="39"/>
        <v>0</v>
      </c>
      <c r="H49" s="45">
        <f>SUM(H51)</f>
        <v>0</v>
      </c>
      <c r="I49" s="45">
        <f>SUM(I51)</f>
        <v>0</v>
      </c>
      <c r="J49" s="45">
        <f t="shared" si="40"/>
        <v>0</v>
      </c>
      <c r="K49" s="45">
        <f>SUM(K51)</f>
        <v>0</v>
      </c>
      <c r="L49" s="45">
        <f>SUM(L51)</f>
        <v>0</v>
      </c>
      <c r="M49" s="45">
        <f t="shared" si="41"/>
        <v>0</v>
      </c>
      <c r="N49" s="45">
        <f t="shared" si="0"/>
        <v>0</v>
      </c>
      <c r="O49" s="45">
        <f t="shared" si="1"/>
        <v>0</v>
      </c>
      <c r="P49" s="45">
        <f t="shared" si="42"/>
        <v>0</v>
      </c>
      <c r="Q49" s="45">
        <f>SUM(Q51)</f>
        <v>0</v>
      </c>
      <c r="R49" s="45">
        <f>SUM(R51)</f>
        <v>0</v>
      </c>
      <c r="S49" s="45">
        <f t="shared" si="43"/>
        <v>0</v>
      </c>
      <c r="T49" s="45">
        <f>SUM(T51)</f>
        <v>0</v>
      </c>
      <c r="U49" s="45">
        <f>SUM(U51)</f>
        <v>0</v>
      </c>
      <c r="V49" s="49">
        <f t="shared" si="2"/>
        <v>0</v>
      </c>
    </row>
    <row r="50" spans="1:22">
      <c r="A50" s="37"/>
      <c r="B50" s="11" t="s">
        <v>5</v>
      </c>
      <c r="C50" s="12"/>
      <c r="D50" s="97"/>
      <c r="E50" s="98"/>
      <c r="F50" s="98"/>
      <c r="G50" s="45"/>
      <c r="H50" s="46"/>
      <c r="I50" s="46"/>
      <c r="J50" s="45"/>
      <c r="K50" s="46"/>
      <c r="L50" s="46"/>
      <c r="M50" s="45"/>
      <c r="N50" s="45">
        <f t="shared" si="0"/>
        <v>0</v>
      </c>
      <c r="O50" s="45">
        <f t="shared" si="1"/>
        <v>0</v>
      </c>
      <c r="P50" s="45"/>
      <c r="Q50" s="46"/>
      <c r="R50" s="46"/>
      <c r="S50" s="45"/>
      <c r="T50" s="46"/>
      <c r="U50" s="46"/>
      <c r="V50" s="49">
        <f t="shared" si="2"/>
        <v>0</v>
      </c>
    </row>
    <row r="51" spans="1:22" s="5" customFormat="1" ht="42">
      <c r="A51" s="34" t="s">
        <v>85</v>
      </c>
      <c r="B51" s="13" t="s">
        <v>86</v>
      </c>
      <c r="C51" s="33" t="s">
        <v>10</v>
      </c>
      <c r="D51" s="97">
        <f t="shared" si="3"/>
        <v>44549.4</v>
      </c>
      <c r="E51" s="99"/>
      <c r="F51" s="99">
        <v>44549.4</v>
      </c>
      <c r="G51" s="45">
        <f t="shared" ref="G51:G52" si="44">SUM(H51+I51)</f>
        <v>0</v>
      </c>
      <c r="H51" s="47"/>
      <c r="I51" s="47"/>
      <c r="J51" s="45">
        <f t="shared" ref="J51:J52" si="45">SUM(K51+L51)</f>
        <v>0</v>
      </c>
      <c r="K51" s="47"/>
      <c r="L51" s="47"/>
      <c r="M51" s="45">
        <f t="shared" ref="M51:M52" si="46">SUM(N51+O51)</f>
        <v>0</v>
      </c>
      <c r="N51" s="45">
        <f t="shared" si="0"/>
        <v>0</v>
      </c>
      <c r="O51" s="45">
        <f t="shared" si="1"/>
        <v>0</v>
      </c>
      <c r="P51" s="45">
        <f t="shared" ref="P51:P52" si="47">SUM(Q51+R51)</f>
        <v>0</v>
      </c>
      <c r="Q51" s="47"/>
      <c r="R51" s="47"/>
      <c r="S51" s="45">
        <f t="shared" ref="S51:S52" si="48">SUM(T51+U51)</f>
        <v>0</v>
      </c>
      <c r="T51" s="47"/>
      <c r="U51" s="47"/>
      <c r="V51" s="49">
        <f t="shared" si="2"/>
        <v>0</v>
      </c>
    </row>
    <row r="52" spans="1:22" s="5" customFormat="1" ht="52.5">
      <c r="A52" s="8" t="s">
        <v>87</v>
      </c>
      <c r="B52" s="9" t="s">
        <v>88</v>
      </c>
      <c r="C52" s="10" t="s">
        <v>89</v>
      </c>
      <c r="D52" s="97">
        <f t="shared" si="3"/>
        <v>832434.1</v>
      </c>
      <c r="E52" s="97">
        <f>SUM(E54:E55)</f>
        <v>832434.1</v>
      </c>
      <c r="F52" s="97">
        <f>SUM(F54:F55)</f>
        <v>0</v>
      </c>
      <c r="G52" s="45">
        <f t="shared" si="44"/>
        <v>824263.9</v>
      </c>
      <c r="H52" s="45">
        <f>SUM(H54:H55)</f>
        <v>824263.9</v>
      </c>
      <c r="I52" s="45">
        <f>SUM(I54:I55)</f>
        <v>0</v>
      </c>
      <c r="J52" s="45">
        <f t="shared" si="45"/>
        <v>1209554.5999999999</v>
      </c>
      <c r="K52" s="45">
        <f>SUM(K54:K55)</f>
        <v>1209554.5999999999</v>
      </c>
      <c r="L52" s="45">
        <f>SUM(L54:L55)</f>
        <v>0</v>
      </c>
      <c r="M52" s="45">
        <f t="shared" si="46"/>
        <v>385290.69999999984</v>
      </c>
      <c r="N52" s="45">
        <f t="shared" si="0"/>
        <v>385290.69999999984</v>
      </c>
      <c r="O52" s="45">
        <f t="shared" si="1"/>
        <v>0</v>
      </c>
      <c r="P52" s="45">
        <f t="shared" si="47"/>
        <v>1209554.5999999999</v>
      </c>
      <c r="Q52" s="45">
        <f>SUM(Q54:Q55)</f>
        <v>1209554.5999999999</v>
      </c>
      <c r="R52" s="45">
        <f>SUM(R54:R55)</f>
        <v>0</v>
      </c>
      <c r="S52" s="45">
        <f t="shared" si="48"/>
        <v>1209554.5999999999</v>
      </c>
      <c r="T52" s="45">
        <f>SUM(T54:T55)</f>
        <v>1209554.5999999999</v>
      </c>
      <c r="U52" s="45">
        <f>SUM(U54:U55)</f>
        <v>0</v>
      </c>
      <c r="V52" s="49">
        <f t="shared" si="2"/>
        <v>385290.69999999984</v>
      </c>
    </row>
    <row r="53" spans="1:22">
      <c r="A53" s="37"/>
      <c r="B53" s="11" t="s">
        <v>5</v>
      </c>
      <c r="C53" s="12"/>
      <c r="D53" s="97"/>
      <c r="E53" s="98"/>
      <c r="F53" s="98"/>
      <c r="G53" s="45"/>
      <c r="H53" s="46"/>
      <c r="I53" s="46"/>
      <c r="J53" s="45"/>
      <c r="K53" s="46"/>
      <c r="L53" s="46"/>
      <c r="M53" s="45"/>
      <c r="N53" s="45">
        <f t="shared" si="0"/>
        <v>0</v>
      </c>
      <c r="O53" s="45">
        <f t="shared" si="1"/>
        <v>0</v>
      </c>
      <c r="P53" s="45"/>
      <c r="Q53" s="46"/>
      <c r="R53" s="46"/>
      <c r="S53" s="45"/>
      <c r="T53" s="46"/>
      <c r="U53" s="46"/>
      <c r="V53" s="49">
        <f t="shared" si="2"/>
        <v>0</v>
      </c>
    </row>
    <row r="54" spans="1:22" ht="21">
      <c r="A54" s="37" t="s">
        <v>90</v>
      </c>
      <c r="B54" s="11" t="s">
        <v>91</v>
      </c>
      <c r="C54" s="12" t="s">
        <v>10</v>
      </c>
      <c r="D54" s="97">
        <f t="shared" si="3"/>
        <v>829241.7</v>
      </c>
      <c r="E54" s="98">
        <v>829241.7</v>
      </c>
      <c r="F54" s="98"/>
      <c r="G54" s="45">
        <f t="shared" ref="G54:G56" si="49">SUM(H54+I54)</f>
        <v>821975.3</v>
      </c>
      <c r="H54" s="46">
        <v>821975.3</v>
      </c>
      <c r="I54" s="46"/>
      <c r="J54" s="45">
        <f t="shared" ref="J54:J56" si="50">SUM(K54+L54)</f>
        <v>1206504.2</v>
      </c>
      <c r="K54" s="46">
        <v>1206504.2</v>
      </c>
      <c r="L54" s="46"/>
      <c r="M54" s="45">
        <f t="shared" ref="M54:M56" si="51">SUM(N54+O54)</f>
        <v>384528.89999999991</v>
      </c>
      <c r="N54" s="45">
        <f t="shared" si="0"/>
        <v>384528.89999999991</v>
      </c>
      <c r="O54" s="45">
        <f t="shared" si="1"/>
        <v>0</v>
      </c>
      <c r="P54" s="45">
        <f t="shared" ref="P54:P56" si="52">SUM(Q54+R54)</f>
        <v>1206504.2</v>
      </c>
      <c r="Q54" s="46">
        <v>1206504.2</v>
      </c>
      <c r="R54" s="46"/>
      <c r="S54" s="45">
        <f t="shared" ref="S54:S56" si="53">SUM(T54+U54)</f>
        <v>1206504.2</v>
      </c>
      <c r="T54" s="46">
        <v>1206504.2</v>
      </c>
      <c r="U54" s="46"/>
      <c r="V54" s="49">
        <f t="shared" si="2"/>
        <v>384528.89999999991</v>
      </c>
    </row>
    <row r="55" spans="1:22" ht="21">
      <c r="A55" s="37" t="s">
        <v>92</v>
      </c>
      <c r="B55" s="11" t="s">
        <v>93</v>
      </c>
      <c r="C55" s="12" t="s">
        <v>10</v>
      </c>
      <c r="D55" s="97">
        <f t="shared" si="3"/>
        <v>3192.4</v>
      </c>
      <c r="E55" s="98">
        <v>3192.4</v>
      </c>
      <c r="F55" s="98"/>
      <c r="G55" s="45">
        <f t="shared" si="49"/>
        <v>2288.6</v>
      </c>
      <c r="H55" s="46">
        <v>2288.6</v>
      </c>
      <c r="I55" s="46"/>
      <c r="J55" s="45">
        <f t="shared" si="50"/>
        <v>3050.4</v>
      </c>
      <c r="K55" s="46">
        <v>3050.4</v>
      </c>
      <c r="L55" s="46"/>
      <c r="M55" s="45">
        <f t="shared" si="51"/>
        <v>761.80000000000018</v>
      </c>
      <c r="N55" s="45">
        <f t="shared" si="0"/>
        <v>761.80000000000018</v>
      </c>
      <c r="O55" s="45">
        <f t="shared" si="1"/>
        <v>0</v>
      </c>
      <c r="P55" s="45">
        <f t="shared" si="52"/>
        <v>3050.4</v>
      </c>
      <c r="Q55" s="46">
        <v>3050.4</v>
      </c>
      <c r="R55" s="46"/>
      <c r="S55" s="45">
        <f t="shared" si="53"/>
        <v>3050.4</v>
      </c>
      <c r="T55" s="46">
        <v>3050.4</v>
      </c>
      <c r="U55" s="46"/>
      <c r="V55" s="49">
        <f t="shared" si="2"/>
        <v>761.80000000000018</v>
      </c>
    </row>
    <row r="56" spans="1:22" s="5" customFormat="1" ht="42">
      <c r="A56" s="8" t="s">
        <v>94</v>
      </c>
      <c r="B56" s="9" t="s">
        <v>95</v>
      </c>
      <c r="C56" s="10" t="s">
        <v>96</v>
      </c>
      <c r="D56" s="97">
        <f t="shared" si="3"/>
        <v>62620.7</v>
      </c>
      <c r="E56" s="97">
        <f>SUM(E58)</f>
        <v>0</v>
      </c>
      <c r="F56" s="97">
        <f>SUM(F58)</f>
        <v>62620.7</v>
      </c>
      <c r="G56" s="45">
        <f t="shared" si="49"/>
        <v>312982.7</v>
      </c>
      <c r="H56" s="45">
        <f>SUM(H58)</f>
        <v>0</v>
      </c>
      <c r="I56" s="45">
        <f>SUM(I58)</f>
        <v>312982.7</v>
      </c>
      <c r="J56" s="45">
        <f t="shared" si="50"/>
        <v>0</v>
      </c>
      <c r="K56" s="45">
        <f>SUM(K58)</f>
        <v>0</v>
      </c>
      <c r="L56" s="45">
        <f>SUM(L58)</f>
        <v>0</v>
      </c>
      <c r="M56" s="45">
        <f t="shared" si="51"/>
        <v>-312982.7</v>
      </c>
      <c r="N56" s="45">
        <f t="shared" si="0"/>
        <v>0</v>
      </c>
      <c r="O56" s="45">
        <f t="shared" si="1"/>
        <v>-312982.7</v>
      </c>
      <c r="P56" s="45">
        <f t="shared" si="52"/>
        <v>0</v>
      </c>
      <c r="Q56" s="45">
        <f>SUM(Q58)</f>
        <v>0</v>
      </c>
      <c r="R56" s="45">
        <f>SUM(R58)</f>
        <v>0</v>
      </c>
      <c r="S56" s="45">
        <f t="shared" si="53"/>
        <v>0</v>
      </c>
      <c r="T56" s="45">
        <f>SUM(T58)</f>
        <v>0</v>
      </c>
      <c r="U56" s="45">
        <f>SUM(U58)</f>
        <v>0</v>
      </c>
      <c r="V56" s="49">
        <f t="shared" si="2"/>
        <v>-312982.7</v>
      </c>
    </row>
    <row r="57" spans="1:22">
      <c r="A57" s="37"/>
      <c r="B57" s="11" t="s">
        <v>5</v>
      </c>
      <c r="C57" s="12"/>
      <c r="D57" s="97"/>
      <c r="E57" s="98"/>
      <c r="F57" s="98"/>
      <c r="G57" s="45"/>
      <c r="H57" s="46"/>
      <c r="I57" s="46"/>
      <c r="J57" s="45"/>
      <c r="K57" s="46"/>
      <c r="L57" s="46"/>
      <c r="M57" s="45"/>
      <c r="N57" s="45">
        <f t="shared" si="0"/>
        <v>0</v>
      </c>
      <c r="O57" s="45">
        <f t="shared" si="1"/>
        <v>0</v>
      </c>
      <c r="P57" s="45"/>
      <c r="Q57" s="46"/>
      <c r="R57" s="46"/>
      <c r="S57" s="45"/>
      <c r="T57" s="46"/>
      <c r="U57" s="46"/>
      <c r="V57" s="49">
        <f t="shared" si="2"/>
        <v>0</v>
      </c>
    </row>
    <row r="58" spans="1:22" ht="31.5">
      <c r="A58" s="37" t="s">
        <v>97</v>
      </c>
      <c r="B58" s="11" t="s">
        <v>98</v>
      </c>
      <c r="C58" s="12" t="s">
        <v>10</v>
      </c>
      <c r="D58" s="97">
        <f t="shared" si="3"/>
        <v>62620.7</v>
      </c>
      <c r="E58" s="98"/>
      <c r="F58" s="98">
        <v>62620.7</v>
      </c>
      <c r="G58" s="45">
        <f t="shared" ref="G58:G59" si="54">SUM(H58+I58)</f>
        <v>312982.7</v>
      </c>
      <c r="H58" s="46"/>
      <c r="I58" s="46">
        <v>312982.7</v>
      </c>
      <c r="J58" s="45">
        <f t="shared" ref="J58:J59" si="55">SUM(K58+L58)</f>
        <v>0</v>
      </c>
      <c r="K58" s="46"/>
      <c r="L58" s="46"/>
      <c r="M58" s="45">
        <f t="shared" ref="M58:M59" si="56">SUM(N58+O58)</f>
        <v>-312982.7</v>
      </c>
      <c r="N58" s="45">
        <f t="shared" si="0"/>
        <v>0</v>
      </c>
      <c r="O58" s="45">
        <f t="shared" si="1"/>
        <v>-312982.7</v>
      </c>
      <c r="P58" s="45">
        <f t="shared" ref="P58:P59" si="57">SUM(Q58+R58)</f>
        <v>0</v>
      </c>
      <c r="Q58" s="46"/>
      <c r="R58" s="46"/>
      <c r="S58" s="45">
        <f t="shared" ref="S58:S59" si="58">SUM(T58+U58)</f>
        <v>0</v>
      </c>
      <c r="T58" s="46"/>
      <c r="U58" s="46"/>
      <c r="V58" s="49">
        <f t="shared" si="2"/>
        <v>-312982.7</v>
      </c>
    </row>
    <row r="59" spans="1:22" s="5" customFormat="1" ht="52.5">
      <c r="A59" s="8" t="s">
        <v>99</v>
      </c>
      <c r="B59" s="9" t="s">
        <v>100</v>
      </c>
      <c r="C59" s="10" t="s">
        <v>101</v>
      </c>
      <c r="D59" s="97">
        <f t="shared" si="3"/>
        <v>420408.70000000007</v>
      </c>
      <c r="E59" s="97">
        <f>SUM(E61+E64+E69+E72+E92+E96+E99+E102)</f>
        <v>420408.70000000007</v>
      </c>
      <c r="F59" s="97">
        <f>SUM(F61+F64+F69+F72+F92+F96+F99+F102)</f>
        <v>0</v>
      </c>
      <c r="G59" s="45">
        <f t="shared" si="54"/>
        <v>457098.1</v>
      </c>
      <c r="H59" s="45">
        <f>SUM(H61+H64+H69+H72+H92+H96+H99+H102)</f>
        <v>457098.1</v>
      </c>
      <c r="I59" s="45">
        <f>SUM(I61+I64+I69+I72+I92+I96+I99+I102)</f>
        <v>0</v>
      </c>
      <c r="J59" s="45">
        <f t="shared" si="55"/>
        <v>459407</v>
      </c>
      <c r="K59" s="45">
        <f>SUM(K61+K64+K69+K72+K92+K96+K99+K102)</f>
        <v>459407</v>
      </c>
      <c r="L59" s="45">
        <f>SUM(L61+L64+L69+L72+L92+L96+L99+L102)</f>
        <v>0</v>
      </c>
      <c r="M59" s="45">
        <f t="shared" si="56"/>
        <v>2308.9000000000233</v>
      </c>
      <c r="N59" s="45">
        <f t="shared" si="0"/>
        <v>2308.9000000000233</v>
      </c>
      <c r="O59" s="45">
        <f t="shared" si="1"/>
        <v>0</v>
      </c>
      <c r="P59" s="45">
        <f t="shared" si="57"/>
        <v>463257</v>
      </c>
      <c r="Q59" s="45">
        <f>SUM(Q61+Q64+Q69+Q72+Q92+Q96+Q99+Q102)</f>
        <v>463257</v>
      </c>
      <c r="R59" s="45">
        <f>SUM(R61+R64+R69+R72+R92+R96+R99+R102)</f>
        <v>0</v>
      </c>
      <c r="S59" s="45">
        <f t="shared" si="58"/>
        <v>473017</v>
      </c>
      <c r="T59" s="45">
        <f>SUM(T61+T64+T69+T72+T92+T96+T99+T102)</f>
        <v>473017</v>
      </c>
      <c r="U59" s="45">
        <f>SUM(U61+U64+U69+U72+U92+U96+U99+U102)</f>
        <v>0</v>
      </c>
      <c r="V59" s="49">
        <f t="shared" si="2"/>
        <v>2308.9000000000233</v>
      </c>
    </row>
    <row r="60" spans="1:22">
      <c r="A60" s="37"/>
      <c r="B60" s="11" t="s">
        <v>5</v>
      </c>
      <c r="C60" s="12"/>
      <c r="D60" s="97"/>
      <c r="E60" s="98"/>
      <c r="F60" s="98"/>
      <c r="G60" s="45"/>
      <c r="H60" s="46"/>
      <c r="I60" s="46"/>
      <c r="J60" s="45"/>
      <c r="K60" s="46"/>
      <c r="L60" s="46"/>
      <c r="M60" s="45"/>
      <c r="N60" s="45">
        <f t="shared" si="0"/>
        <v>0</v>
      </c>
      <c r="O60" s="45">
        <f t="shared" si="1"/>
        <v>0</v>
      </c>
      <c r="P60" s="45"/>
      <c r="Q60" s="46"/>
      <c r="R60" s="46"/>
      <c r="S60" s="45"/>
      <c r="T60" s="46"/>
      <c r="U60" s="46"/>
      <c r="V60" s="49">
        <f t="shared" si="2"/>
        <v>0</v>
      </c>
    </row>
    <row r="61" spans="1:22" s="5" customFormat="1" ht="21">
      <c r="A61" s="8" t="s">
        <v>102</v>
      </c>
      <c r="B61" s="9" t="s">
        <v>103</v>
      </c>
      <c r="C61" s="10" t="s">
        <v>104</v>
      </c>
      <c r="D61" s="97">
        <f t="shared" si="3"/>
        <v>0</v>
      </c>
      <c r="E61" s="97">
        <f>SUM(E63)</f>
        <v>0</v>
      </c>
      <c r="F61" s="97">
        <f>SUM(F63)</f>
        <v>0</v>
      </c>
      <c r="G61" s="45">
        <f t="shared" ref="G61" si="59">SUM(H61+I61)</f>
        <v>0</v>
      </c>
      <c r="H61" s="45">
        <f>SUM(H63)</f>
        <v>0</v>
      </c>
      <c r="I61" s="45">
        <f>SUM(I63)</f>
        <v>0</v>
      </c>
      <c r="J61" s="45">
        <f t="shared" ref="J61" si="60">SUM(K61+L61)</f>
        <v>0</v>
      </c>
      <c r="K61" s="45">
        <f>SUM(K63)</f>
        <v>0</v>
      </c>
      <c r="L61" s="45">
        <f>SUM(L63)</f>
        <v>0</v>
      </c>
      <c r="M61" s="45">
        <f t="shared" ref="M61" si="61">SUM(N61+O61)</f>
        <v>0</v>
      </c>
      <c r="N61" s="45">
        <f t="shared" si="0"/>
        <v>0</v>
      </c>
      <c r="O61" s="45">
        <f t="shared" si="1"/>
        <v>0</v>
      </c>
      <c r="P61" s="45">
        <f t="shared" ref="P61" si="62">SUM(Q61+R61)</f>
        <v>0</v>
      </c>
      <c r="Q61" s="45">
        <f>SUM(Q63)</f>
        <v>0</v>
      </c>
      <c r="R61" s="45">
        <f>SUM(R63)</f>
        <v>0</v>
      </c>
      <c r="S61" s="45">
        <f t="shared" ref="S61" si="63">SUM(T61+U61)</f>
        <v>0</v>
      </c>
      <c r="T61" s="45">
        <f>SUM(T63)</f>
        <v>0</v>
      </c>
      <c r="U61" s="45">
        <f>SUM(U63)</f>
        <v>0</v>
      </c>
      <c r="V61" s="49">
        <f t="shared" si="2"/>
        <v>0</v>
      </c>
    </row>
    <row r="62" spans="1:22">
      <c r="A62" s="37"/>
      <c r="B62" s="11" t="s">
        <v>5</v>
      </c>
      <c r="C62" s="12"/>
      <c r="D62" s="97"/>
      <c r="E62" s="98"/>
      <c r="F62" s="98"/>
      <c r="G62" s="45"/>
      <c r="H62" s="46"/>
      <c r="I62" s="46"/>
      <c r="J62" s="45"/>
      <c r="K62" s="46"/>
      <c r="L62" s="46"/>
      <c r="M62" s="45"/>
      <c r="N62" s="45">
        <f t="shared" si="0"/>
        <v>0</v>
      </c>
      <c r="O62" s="45">
        <f t="shared" si="1"/>
        <v>0</v>
      </c>
      <c r="P62" s="45"/>
      <c r="Q62" s="46"/>
      <c r="R62" s="46"/>
      <c r="S62" s="45"/>
      <c r="T62" s="46"/>
      <c r="U62" s="46"/>
      <c r="V62" s="49">
        <f t="shared" si="2"/>
        <v>0</v>
      </c>
    </row>
    <row r="63" spans="1:22" ht="31.5">
      <c r="A63" s="37" t="s">
        <v>105</v>
      </c>
      <c r="B63" s="11" t="s">
        <v>106</v>
      </c>
      <c r="C63" s="12"/>
      <c r="D63" s="97">
        <f t="shared" si="3"/>
        <v>0</v>
      </c>
      <c r="E63" s="98"/>
      <c r="F63" s="98"/>
      <c r="G63" s="45">
        <f t="shared" ref="G63:G69" si="64">SUM(H63+I63)</f>
        <v>0</v>
      </c>
      <c r="H63" s="46"/>
      <c r="I63" s="46"/>
      <c r="J63" s="45">
        <f t="shared" ref="J63:J69" si="65">SUM(K63+L63)</f>
        <v>0</v>
      </c>
      <c r="K63" s="46"/>
      <c r="L63" s="46"/>
      <c r="M63" s="45">
        <f t="shared" ref="M63:M69" si="66">SUM(N63+O63)</f>
        <v>0</v>
      </c>
      <c r="N63" s="45">
        <f t="shared" si="0"/>
        <v>0</v>
      </c>
      <c r="O63" s="45">
        <f t="shared" si="1"/>
        <v>0</v>
      </c>
      <c r="P63" s="45">
        <f t="shared" ref="P63:P69" si="67">SUM(Q63+R63)</f>
        <v>0</v>
      </c>
      <c r="Q63" s="46"/>
      <c r="R63" s="46"/>
      <c r="S63" s="45">
        <f t="shared" ref="S63:S69" si="68">SUM(T63+U63)</f>
        <v>0</v>
      </c>
      <c r="T63" s="46"/>
      <c r="U63" s="46"/>
      <c r="V63" s="49">
        <f t="shared" si="2"/>
        <v>0</v>
      </c>
    </row>
    <row r="64" spans="1:22" s="5" customFormat="1" ht="31.5">
      <c r="A64" s="8" t="s">
        <v>107</v>
      </c>
      <c r="B64" s="9" t="s">
        <v>108</v>
      </c>
      <c r="C64" s="10" t="s">
        <v>109</v>
      </c>
      <c r="D64" s="97">
        <f t="shared" si="3"/>
        <v>47813.5</v>
      </c>
      <c r="E64" s="97">
        <f>SUM(E66:E68)</f>
        <v>47813.5</v>
      </c>
      <c r="F64" s="97">
        <f>SUM(F66:F68)</f>
        <v>0</v>
      </c>
      <c r="G64" s="45">
        <f t="shared" si="64"/>
        <v>37734.6</v>
      </c>
      <c r="H64" s="45">
        <f>SUM(H66:H68)</f>
        <v>37734.6</v>
      </c>
      <c r="I64" s="45">
        <f>SUM(I66:I68)</f>
        <v>0</v>
      </c>
      <c r="J64" s="45">
        <f t="shared" si="65"/>
        <v>35993</v>
      </c>
      <c r="K64" s="45">
        <f>SUM(K66:K68)</f>
        <v>35993</v>
      </c>
      <c r="L64" s="45">
        <f>SUM(L66:L68)</f>
        <v>0</v>
      </c>
      <c r="M64" s="45">
        <f t="shared" si="66"/>
        <v>-1741.5999999999985</v>
      </c>
      <c r="N64" s="45">
        <f t="shared" si="0"/>
        <v>-1741.5999999999985</v>
      </c>
      <c r="O64" s="45">
        <f t="shared" si="1"/>
        <v>0</v>
      </c>
      <c r="P64" s="45">
        <f t="shared" si="67"/>
        <v>35993</v>
      </c>
      <c r="Q64" s="45">
        <f>SUM(Q66:Q68)</f>
        <v>35993</v>
      </c>
      <c r="R64" s="45">
        <f>SUM(R66:R68)</f>
        <v>0</v>
      </c>
      <c r="S64" s="45">
        <f t="shared" si="68"/>
        <v>35993</v>
      </c>
      <c r="T64" s="45">
        <f>SUM(T66:T68)</f>
        <v>35993</v>
      </c>
      <c r="U64" s="45">
        <f>SUM(U66:U68)</f>
        <v>0</v>
      </c>
      <c r="V64" s="49">
        <f t="shared" si="2"/>
        <v>-1741.5999999999985</v>
      </c>
    </row>
    <row r="65" spans="1:22">
      <c r="A65" s="37"/>
      <c r="B65" s="11" t="s">
        <v>5</v>
      </c>
      <c r="C65" s="12"/>
      <c r="D65" s="97">
        <f t="shared" si="3"/>
        <v>0</v>
      </c>
      <c r="E65" s="98"/>
      <c r="F65" s="98"/>
      <c r="G65" s="45">
        <f t="shared" si="64"/>
        <v>0</v>
      </c>
      <c r="H65" s="46"/>
      <c r="I65" s="46"/>
      <c r="J65" s="45">
        <f t="shared" si="65"/>
        <v>0</v>
      </c>
      <c r="K65" s="46"/>
      <c r="L65" s="46"/>
      <c r="M65" s="45">
        <f t="shared" si="66"/>
        <v>0</v>
      </c>
      <c r="N65" s="45">
        <f t="shared" si="0"/>
        <v>0</v>
      </c>
      <c r="O65" s="45">
        <f t="shared" si="1"/>
        <v>0</v>
      </c>
      <c r="P65" s="45">
        <f t="shared" si="67"/>
        <v>0</v>
      </c>
      <c r="Q65" s="46"/>
      <c r="R65" s="46"/>
      <c r="S65" s="45">
        <f t="shared" si="68"/>
        <v>0</v>
      </c>
      <c r="T65" s="46"/>
      <c r="U65" s="46"/>
      <c r="V65" s="49">
        <f t="shared" si="2"/>
        <v>0</v>
      </c>
    </row>
    <row r="66" spans="1:22" ht="21">
      <c r="A66" s="37" t="s">
        <v>110</v>
      </c>
      <c r="B66" s="11" t="s">
        <v>111</v>
      </c>
      <c r="C66" s="12" t="s">
        <v>10</v>
      </c>
      <c r="D66" s="97">
        <f t="shared" si="3"/>
        <v>35565.300000000003</v>
      </c>
      <c r="E66" s="98">
        <v>35565.300000000003</v>
      </c>
      <c r="F66" s="98"/>
      <c r="G66" s="45">
        <f t="shared" si="64"/>
        <v>29734.6</v>
      </c>
      <c r="H66" s="46">
        <v>29734.6</v>
      </c>
      <c r="I66" s="46"/>
      <c r="J66" s="45">
        <f t="shared" si="65"/>
        <v>25993</v>
      </c>
      <c r="K66" s="46">
        <v>25993</v>
      </c>
      <c r="L66" s="46"/>
      <c r="M66" s="45">
        <f t="shared" si="66"/>
        <v>-3741.5999999999985</v>
      </c>
      <c r="N66" s="45">
        <f t="shared" si="0"/>
        <v>-3741.5999999999985</v>
      </c>
      <c r="O66" s="45">
        <f t="shared" si="1"/>
        <v>0</v>
      </c>
      <c r="P66" s="45">
        <f t="shared" si="67"/>
        <v>25993</v>
      </c>
      <c r="Q66" s="46">
        <v>25993</v>
      </c>
      <c r="R66" s="46"/>
      <c r="S66" s="45">
        <f t="shared" si="68"/>
        <v>25993</v>
      </c>
      <c r="T66" s="46">
        <v>25993</v>
      </c>
      <c r="U66" s="46"/>
      <c r="V66" s="49">
        <f t="shared" si="2"/>
        <v>-3741.5999999999985</v>
      </c>
    </row>
    <row r="67" spans="1:22" ht="42">
      <c r="A67" s="37" t="s">
        <v>112</v>
      </c>
      <c r="B67" s="11" t="s">
        <v>113</v>
      </c>
      <c r="C67" s="12" t="s">
        <v>10</v>
      </c>
      <c r="D67" s="97">
        <f t="shared" si="3"/>
        <v>0</v>
      </c>
      <c r="E67" s="98"/>
      <c r="F67" s="98"/>
      <c r="G67" s="45">
        <f t="shared" si="64"/>
        <v>0</v>
      </c>
      <c r="H67" s="46"/>
      <c r="I67" s="46"/>
      <c r="J67" s="45">
        <f t="shared" si="65"/>
        <v>0</v>
      </c>
      <c r="K67" s="46"/>
      <c r="L67" s="46"/>
      <c r="M67" s="45">
        <f t="shared" si="66"/>
        <v>0</v>
      </c>
      <c r="N67" s="45">
        <f t="shared" si="0"/>
        <v>0</v>
      </c>
      <c r="O67" s="45">
        <f t="shared" si="1"/>
        <v>0</v>
      </c>
      <c r="P67" s="45">
        <f t="shared" si="67"/>
        <v>0</v>
      </c>
      <c r="Q67" s="46"/>
      <c r="R67" s="46"/>
      <c r="S67" s="45">
        <f t="shared" si="68"/>
        <v>0</v>
      </c>
      <c r="T67" s="46"/>
      <c r="U67" s="46"/>
      <c r="V67" s="49">
        <f t="shared" si="2"/>
        <v>0</v>
      </c>
    </row>
    <row r="68" spans="1:22">
      <c r="A68" s="37" t="s">
        <v>114</v>
      </c>
      <c r="B68" s="11" t="s">
        <v>115</v>
      </c>
      <c r="C68" s="12" t="s">
        <v>10</v>
      </c>
      <c r="D68" s="97">
        <f t="shared" si="3"/>
        <v>12248.2</v>
      </c>
      <c r="E68" s="98">
        <v>12248.2</v>
      </c>
      <c r="F68" s="98"/>
      <c r="G68" s="45">
        <f t="shared" si="64"/>
        <v>8000</v>
      </c>
      <c r="H68" s="46">
        <v>8000</v>
      </c>
      <c r="I68" s="46"/>
      <c r="J68" s="45">
        <f t="shared" si="65"/>
        <v>10000</v>
      </c>
      <c r="K68" s="46">
        <v>10000</v>
      </c>
      <c r="L68" s="46"/>
      <c r="M68" s="45">
        <f t="shared" si="66"/>
        <v>2000</v>
      </c>
      <c r="N68" s="45">
        <f t="shared" si="0"/>
        <v>2000</v>
      </c>
      <c r="O68" s="45">
        <f t="shared" si="1"/>
        <v>0</v>
      </c>
      <c r="P68" s="45">
        <f t="shared" si="67"/>
        <v>10000</v>
      </c>
      <c r="Q68" s="46">
        <v>10000</v>
      </c>
      <c r="R68" s="46"/>
      <c r="S68" s="45">
        <f t="shared" si="68"/>
        <v>10000</v>
      </c>
      <c r="T68" s="46">
        <v>10000</v>
      </c>
      <c r="U68" s="46"/>
      <c r="V68" s="49">
        <f t="shared" si="2"/>
        <v>2000</v>
      </c>
    </row>
    <row r="69" spans="1:22" s="5" customFormat="1" ht="42">
      <c r="A69" s="8" t="s">
        <v>116</v>
      </c>
      <c r="B69" s="9" t="s">
        <v>117</v>
      </c>
      <c r="C69" s="10" t="s">
        <v>118</v>
      </c>
      <c r="D69" s="97">
        <f t="shared" si="3"/>
        <v>5997</v>
      </c>
      <c r="E69" s="97">
        <f>SUM(E71)</f>
        <v>5997</v>
      </c>
      <c r="F69" s="97">
        <f>SUM(F71)</f>
        <v>0</v>
      </c>
      <c r="G69" s="45">
        <f t="shared" si="64"/>
        <v>5997</v>
      </c>
      <c r="H69" s="45">
        <f>SUM(H71)</f>
        <v>5997</v>
      </c>
      <c r="I69" s="45">
        <f>SUM(I71)</f>
        <v>0</v>
      </c>
      <c r="J69" s="45">
        <f t="shared" si="65"/>
        <v>5997</v>
      </c>
      <c r="K69" s="45">
        <f>SUM(K71)</f>
        <v>5997</v>
      </c>
      <c r="L69" s="45">
        <f>SUM(L71)</f>
        <v>0</v>
      </c>
      <c r="M69" s="45">
        <f t="shared" si="66"/>
        <v>0</v>
      </c>
      <c r="N69" s="45">
        <f t="shared" si="0"/>
        <v>0</v>
      </c>
      <c r="O69" s="45">
        <f t="shared" si="1"/>
        <v>0</v>
      </c>
      <c r="P69" s="45">
        <f t="shared" si="67"/>
        <v>5997</v>
      </c>
      <c r="Q69" s="45">
        <f>SUM(Q71)</f>
        <v>5997</v>
      </c>
      <c r="R69" s="45">
        <f>SUM(R71)</f>
        <v>0</v>
      </c>
      <c r="S69" s="45">
        <f t="shared" si="68"/>
        <v>5997</v>
      </c>
      <c r="T69" s="45">
        <f>SUM(T71)</f>
        <v>5997</v>
      </c>
      <c r="U69" s="45">
        <f>SUM(U71)</f>
        <v>0</v>
      </c>
      <c r="V69" s="49">
        <f t="shared" si="2"/>
        <v>0</v>
      </c>
    </row>
    <row r="70" spans="1:22">
      <c r="A70" s="37"/>
      <c r="B70" s="11" t="s">
        <v>5</v>
      </c>
      <c r="C70" s="12"/>
      <c r="D70" s="97"/>
      <c r="E70" s="98"/>
      <c r="F70" s="98"/>
      <c r="G70" s="45"/>
      <c r="H70" s="46"/>
      <c r="I70" s="46"/>
      <c r="J70" s="45"/>
      <c r="K70" s="46"/>
      <c r="L70" s="46"/>
      <c r="M70" s="45"/>
      <c r="N70" s="45">
        <f t="shared" si="0"/>
        <v>0</v>
      </c>
      <c r="O70" s="45">
        <f t="shared" si="1"/>
        <v>0</v>
      </c>
      <c r="P70" s="45"/>
      <c r="Q70" s="46"/>
      <c r="R70" s="46"/>
      <c r="S70" s="45"/>
      <c r="T70" s="46"/>
      <c r="U70" s="46"/>
      <c r="V70" s="49">
        <f t="shared" si="2"/>
        <v>0</v>
      </c>
    </row>
    <row r="71" spans="1:22" ht="42">
      <c r="A71" s="37" t="s">
        <v>119</v>
      </c>
      <c r="B71" s="11" t="s">
        <v>120</v>
      </c>
      <c r="C71" s="12"/>
      <c r="D71" s="97">
        <f t="shared" si="3"/>
        <v>5997</v>
      </c>
      <c r="E71" s="98">
        <v>5997</v>
      </c>
      <c r="F71" s="98"/>
      <c r="G71" s="45">
        <f t="shared" ref="G71:G72" si="69">SUM(H71+I71)</f>
        <v>5997</v>
      </c>
      <c r="H71" s="46">
        <v>5997</v>
      </c>
      <c r="I71" s="46"/>
      <c r="J71" s="45">
        <f t="shared" ref="J71:J72" si="70">SUM(K71+L71)</f>
        <v>5997</v>
      </c>
      <c r="K71" s="46">
        <v>5997</v>
      </c>
      <c r="L71" s="46"/>
      <c r="M71" s="45">
        <f t="shared" ref="M71:M72" si="71">SUM(N71+O71)</f>
        <v>0</v>
      </c>
      <c r="N71" s="45">
        <f t="shared" si="0"/>
        <v>0</v>
      </c>
      <c r="O71" s="45">
        <f t="shared" si="1"/>
        <v>0</v>
      </c>
      <c r="P71" s="45">
        <f t="shared" ref="P71:P72" si="72">SUM(Q71+R71)</f>
        <v>5997</v>
      </c>
      <c r="Q71" s="46">
        <v>5997</v>
      </c>
      <c r="R71" s="46"/>
      <c r="S71" s="45">
        <f t="shared" ref="S71:S72" si="73">SUM(T71+U71)</f>
        <v>5997</v>
      </c>
      <c r="T71" s="46">
        <v>5997</v>
      </c>
      <c r="U71" s="46"/>
      <c r="V71" s="49">
        <f t="shared" si="2"/>
        <v>0</v>
      </c>
    </row>
    <row r="72" spans="1:22" s="5" customFormat="1" ht="31.5">
      <c r="A72" s="8" t="s">
        <v>121</v>
      </c>
      <c r="B72" s="9" t="s">
        <v>122</v>
      </c>
      <c r="C72" s="10" t="s">
        <v>123</v>
      </c>
      <c r="D72" s="97">
        <f t="shared" si="3"/>
        <v>356974.4</v>
      </c>
      <c r="E72" s="97">
        <f>SUM(E74+E91)</f>
        <v>356974.4</v>
      </c>
      <c r="F72" s="97">
        <f>SUM(F74+F91)</f>
        <v>0</v>
      </c>
      <c r="G72" s="45">
        <f t="shared" si="69"/>
        <v>407126.5</v>
      </c>
      <c r="H72" s="45">
        <f>SUM(H74+H91)</f>
        <v>407126.5</v>
      </c>
      <c r="I72" s="45">
        <f>SUM(I74+I91)</f>
        <v>0</v>
      </c>
      <c r="J72" s="45">
        <f t="shared" si="70"/>
        <v>414417</v>
      </c>
      <c r="K72" s="45">
        <f>SUM(K74+K91)</f>
        <v>414417</v>
      </c>
      <c r="L72" s="45">
        <f>SUM(L74+L91)</f>
        <v>0</v>
      </c>
      <c r="M72" s="45">
        <f t="shared" si="71"/>
        <v>7290.5</v>
      </c>
      <c r="N72" s="45">
        <f t="shared" si="0"/>
        <v>7290.5</v>
      </c>
      <c r="O72" s="45">
        <f t="shared" si="1"/>
        <v>0</v>
      </c>
      <c r="P72" s="45">
        <f t="shared" si="72"/>
        <v>418767</v>
      </c>
      <c r="Q72" s="45">
        <f>SUM(Q74+Q91)</f>
        <v>418767</v>
      </c>
      <c r="R72" s="45">
        <f>SUM(R74+R91)</f>
        <v>0</v>
      </c>
      <c r="S72" s="45">
        <f t="shared" si="73"/>
        <v>429027</v>
      </c>
      <c r="T72" s="45">
        <f>SUM(T74+T91)</f>
        <v>429027</v>
      </c>
      <c r="U72" s="45">
        <f>SUM(U74+U91)</f>
        <v>0</v>
      </c>
      <c r="V72" s="49">
        <f t="shared" si="2"/>
        <v>7290.5</v>
      </c>
    </row>
    <row r="73" spans="1:22">
      <c r="A73" s="37"/>
      <c r="B73" s="11" t="s">
        <v>5</v>
      </c>
      <c r="C73" s="12"/>
      <c r="D73" s="97"/>
      <c r="E73" s="98"/>
      <c r="F73" s="98"/>
      <c r="G73" s="45"/>
      <c r="H73" s="46"/>
      <c r="I73" s="46"/>
      <c r="J73" s="45"/>
      <c r="K73" s="46"/>
      <c r="L73" s="46"/>
      <c r="M73" s="45"/>
      <c r="N73" s="45">
        <f t="shared" ref="N73:N106" si="74">SUM(K73-H73)</f>
        <v>0</v>
      </c>
      <c r="O73" s="45">
        <f t="shared" ref="O73:O106" si="75">SUM(L73-I73)</f>
        <v>0</v>
      </c>
      <c r="P73" s="45"/>
      <c r="Q73" s="46"/>
      <c r="R73" s="46"/>
      <c r="S73" s="45"/>
      <c r="T73" s="46"/>
      <c r="U73" s="46"/>
      <c r="V73" s="49">
        <f t="shared" ref="V73:V106" si="76">SUM(J73-G73)</f>
        <v>0</v>
      </c>
    </row>
    <row r="74" spans="1:22" ht="63">
      <c r="A74" s="37" t="s">
        <v>124</v>
      </c>
      <c r="B74" s="11" t="s">
        <v>125</v>
      </c>
      <c r="C74" s="12" t="s">
        <v>10</v>
      </c>
      <c r="D74" s="97">
        <f t="shared" ref="D74:D106" si="77">SUM(E74+F74)</f>
        <v>324470.5</v>
      </c>
      <c r="E74" s="98">
        <f>SUM(E76:E90)</f>
        <v>324470.5</v>
      </c>
      <c r="F74" s="98">
        <f>SUM(F76:F90)</f>
        <v>0</v>
      </c>
      <c r="G74" s="45">
        <f t="shared" ref="G74" si="78">SUM(H74+I74)</f>
        <v>392126.5</v>
      </c>
      <c r="H74" s="46">
        <f>SUM(H76:H90)</f>
        <v>392126.5</v>
      </c>
      <c r="I74" s="46">
        <f>SUM(I76:I90)</f>
        <v>0</v>
      </c>
      <c r="J74" s="45">
        <f t="shared" ref="J74" si="79">SUM(K74+L74)</f>
        <v>400817</v>
      </c>
      <c r="K74" s="46">
        <f>SUM(K76:K90)</f>
        <v>400817</v>
      </c>
      <c r="L74" s="46">
        <f>SUM(L76:L90)</f>
        <v>0</v>
      </c>
      <c r="M74" s="45">
        <f t="shared" ref="M74" si="80">SUM(N74+O74)</f>
        <v>8690.5</v>
      </c>
      <c r="N74" s="45">
        <f t="shared" si="74"/>
        <v>8690.5</v>
      </c>
      <c r="O74" s="45">
        <f t="shared" si="75"/>
        <v>0</v>
      </c>
      <c r="P74" s="45">
        <f t="shared" ref="P74" si="81">SUM(Q74+R74)</f>
        <v>407767</v>
      </c>
      <c r="Q74" s="46">
        <f>SUM(Q76:Q90)</f>
        <v>407767</v>
      </c>
      <c r="R74" s="46">
        <f>SUM(R76:R90)</f>
        <v>0</v>
      </c>
      <c r="S74" s="45">
        <f t="shared" ref="S74" si="82">SUM(T74+U74)</f>
        <v>418027</v>
      </c>
      <c r="T74" s="46">
        <f>SUM(T76:T90)</f>
        <v>418027</v>
      </c>
      <c r="U74" s="46">
        <f>SUM(U76:U90)</f>
        <v>0</v>
      </c>
      <c r="V74" s="49">
        <f t="shared" si="76"/>
        <v>8690.5</v>
      </c>
    </row>
    <row r="75" spans="1:22">
      <c r="A75" s="37"/>
      <c r="B75" s="11" t="s">
        <v>5</v>
      </c>
      <c r="C75" s="12"/>
      <c r="D75" s="97"/>
      <c r="E75" s="98"/>
      <c r="F75" s="98"/>
      <c r="G75" s="45"/>
      <c r="H75" s="46"/>
      <c r="I75" s="46"/>
      <c r="J75" s="45"/>
      <c r="K75" s="46"/>
      <c r="L75" s="46"/>
      <c r="M75" s="45"/>
      <c r="N75" s="45">
        <f t="shared" si="74"/>
        <v>0</v>
      </c>
      <c r="O75" s="45">
        <f t="shared" si="75"/>
        <v>0</v>
      </c>
      <c r="P75" s="45"/>
      <c r="Q75" s="46"/>
      <c r="R75" s="46"/>
      <c r="S75" s="45"/>
      <c r="T75" s="46"/>
      <c r="U75" s="46"/>
      <c r="V75" s="49">
        <f t="shared" si="76"/>
        <v>0</v>
      </c>
    </row>
    <row r="76" spans="1:22" ht="52.5">
      <c r="A76" s="37" t="s">
        <v>126</v>
      </c>
      <c r="B76" s="11" t="s">
        <v>127</v>
      </c>
      <c r="C76" s="12" t="s">
        <v>10</v>
      </c>
      <c r="D76" s="97">
        <f t="shared" si="77"/>
        <v>650</v>
      </c>
      <c r="E76" s="103">
        <v>650</v>
      </c>
      <c r="F76" s="98"/>
      <c r="G76" s="45">
        <f t="shared" ref="G76:G92" si="83">SUM(H76+I76)</f>
        <v>1500</v>
      </c>
      <c r="H76" s="46">
        <v>1500</v>
      </c>
      <c r="I76" s="46"/>
      <c r="J76" s="45">
        <f t="shared" ref="J76:J92" si="84">SUM(K76+L76)</f>
        <v>3800</v>
      </c>
      <c r="K76" s="46">
        <v>3800</v>
      </c>
      <c r="L76" s="46"/>
      <c r="M76" s="45">
        <f t="shared" ref="M76:M92" si="85">SUM(N76+O76)</f>
        <v>2300</v>
      </c>
      <c r="N76" s="45">
        <f t="shared" si="74"/>
        <v>2300</v>
      </c>
      <c r="O76" s="45">
        <f t="shared" si="75"/>
        <v>0</v>
      </c>
      <c r="P76" s="45">
        <f t="shared" ref="P76:P92" si="86">SUM(Q76+R76)</f>
        <v>2550</v>
      </c>
      <c r="Q76" s="46">
        <v>2550</v>
      </c>
      <c r="R76" s="46"/>
      <c r="S76" s="45">
        <f t="shared" ref="S76:S92" si="87">SUM(T76+U76)</f>
        <v>2300</v>
      </c>
      <c r="T76" s="46">
        <v>2300</v>
      </c>
      <c r="U76" s="46"/>
      <c r="V76" s="49">
        <f t="shared" si="76"/>
        <v>2300</v>
      </c>
    </row>
    <row r="77" spans="1:22" ht="63">
      <c r="A77" s="37" t="s">
        <v>128</v>
      </c>
      <c r="B77" s="11" t="s">
        <v>129</v>
      </c>
      <c r="C77" s="12" t="s">
        <v>10</v>
      </c>
      <c r="D77" s="97">
        <f t="shared" si="77"/>
        <v>0</v>
      </c>
      <c r="E77" s="103"/>
      <c r="F77" s="98"/>
      <c r="G77" s="45">
        <f t="shared" si="83"/>
        <v>0</v>
      </c>
      <c r="H77" s="46"/>
      <c r="I77" s="46"/>
      <c r="J77" s="45">
        <f t="shared" si="84"/>
        <v>0</v>
      </c>
      <c r="K77" s="46"/>
      <c r="L77" s="46"/>
      <c r="M77" s="45">
        <f t="shared" si="85"/>
        <v>0</v>
      </c>
      <c r="N77" s="45">
        <f t="shared" si="74"/>
        <v>0</v>
      </c>
      <c r="O77" s="45">
        <f t="shared" si="75"/>
        <v>0</v>
      </c>
      <c r="P77" s="45">
        <f t="shared" si="86"/>
        <v>0</v>
      </c>
      <c r="Q77" s="46"/>
      <c r="R77" s="46"/>
      <c r="S77" s="45">
        <f t="shared" si="87"/>
        <v>0</v>
      </c>
      <c r="T77" s="46"/>
      <c r="U77" s="46"/>
      <c r="V77" s="49">
        <f t="shared" si="76"/>
        <v>0</v>
      </c>
    </row>
    <row r="78" spans="1:22" ht="42">
      <c r="A78" s="37" t="s">
        <v>130</v>
      </c>
      <c r="B78" s="11" t="s">
        <v>131</v>
      </c>
      <c r="C78" s="12" t="s">
        <v>10</v>
      </c>
      <c r="D78" s="97">
        <f t="shared" si="77"/>
        <v>1275</v>
      </c>
      <c r="E78" s="103">
        <v>1275</v>
      </c>
      <c r="F78" s="98"/>
      <c r="G78" s="45">
        <f t="shared" si="83"/>
        <v>500</v>
      </c>
      <c r="H78" s="46">
        <v>500</v>
      </c>
      <c r="I78" s="46"/>
      <c r="J78" s="45">
        <f t="shared" si="84"/>
        <v>290</v>
      </c>
      <c r="K78" s="46">
        <v>290</v>
      </c>
      <c r="L78" s="46"/>
      <c r="M78" s="45">
        <f t="shared" si="85"/>
        <v>-210</v>
      </c>
      <c r="N78" s="45">
        <f t="shared" si="74"/>
        <v>-210</v>
      </c>
      <c r="O78" s="45">
        <f t="shared" si="75"/>
        <v>0</v>
      </c>
      <c r="P78" s="45">
        <f t="shared" si="86"/>
        <v>490</v>
      </c>
      <c r="Q78" s="46">
        <v>490</v>
      </c>
      <c r="R78" s="46"/>
      <c r="S78" s="45">
        <f t="shared" si="87"/>
        <v>690</v>
      </c>
      <c r="T78" s="46">
        <v>690</v>
      </c>
      <c r="U78" s="46"/>
      <c r="V78" s="49">
        <f t="shared" si="76"/>
        <v>-210</v>
      </c>
    </row>
    <row r="79" spans="1:22" ht="52.5">
      <c r="A79" s="37" t="s">
        <v>132</v>
      </c>
      <c r="B79" s="11" t="s">
        <v>133</v>
      </c>
      <c r="C79" s="12" t="s">
        <v>10</v>
      </c>
      <c r="D79" s="97">
        <f t="shared" si="77"/>
        <v>4765</v>
      </c>
      <c r="E79" s="103">
        <v>4765</v>
      </c>
      <c r="F79" s="98"/>
      <c r="G79" s="45">
        <f t="shared" si="83"/>
        <v>3000</v>
      </c>
      <c r="H79" s="46">
        <v>3000</v>
      </c>
      <c r="I79" s="46"/>
      <c r="J79" s="45">
        <f t="shared" si="84"/>
        <v>2710</v>
      </c>
      <c r="K79" s="46">
        <v>2710</v>
      </c>
      <c r="L79" s="46"/>
      <c r="M79" s="45">
        <f t="shared" si="85"/>
        <v>-290</v>
      </c>
      <c r="N79" s="45">
        <f t="shared" si="74"/>
        <v>-290</v>
      </c>
      <c r="O79" s="45">
        <f t="shared" si="75"/>
        <v>0</v>
      </c>
      <c r="P79" s="45">
        <f t="shared" si="86"/>
        <v>2710</v>
      </c>
      <c r="Q79" s="46">
        <v>2710</v>
      </c>
      <c r="R79" s="46"/>
      <c r="S79" s="45">
        <f t="shared" si="87"/>
        <v>2020</v>
      </c>
      <c r="T79" s="46">
        <v>2020</v>
      </c>
      <c r="U79" s="46"/>
      <c r="V79" s="49">
        <f t="shared" si="76"/>
        <v>-290</v>
      </c>
    </row>
    <row r="80" spans="1:22" ht="21">
      <c r="A80" s="37" t="s">
        <v>134</v>
      </c>
      <c r="B80" s="11" t="s">
        <v>135</v>
      </c>
      <c r="C80" s="12" t="s">
        <v>10</v>
      </c>
      <c r="D80" s="97">
        <f t="shared" si="77"/>
        <v>2523.9</v>
      </c>
      <c r="E80" s="98">
        <v>2523.9</v>
      </c>
      <c r="F80" s="98"/>
      <c r="G80" s="45">
        <f t="shared" si="83"/>
        <v>0</v>
      </c>
      <c r="H80" s="46"/>
      <c r="I80" s="46"/>
      <c r="J80" s="45">
        <f t="shared" si="84"/>
        <v>0</v>
      </c>
      <c r="K80" s="46"/>
      <c r="L80" s="46"/>
      <c r="M80" s="45">
        <f t="shared" si="85"/>
        <v>0</v>
      </c>
      <c r="N80" s="45">
        <f t="shared" si="74"/>
        <v>0</v>
      </c>
      <c r="O80" s="45">
        <f t="shared" si="75"/>
        <v>0</v>
      </c>
      <c r="P80" s="45">
        <f t="shared" si="86"/>
        <v>0</v>
      </c>
      <c r="Q80" s="46"/>
      <c r="R80" s="46"/>
      <c r="S80" s="45">
        <f t="shared" si="87"/>
        <v>0</v>
      </c>
      <c r="T80" s="46"/>
      <c r="U80" s="46"/>
      <c r="V80" s="49">
        <f t="shared" si="76"/>
        <v>0</v>
      </c>
    </row>
    <row r="81" spans="1:22" ht="31.5">
      <c r="A81" s="37" t="s">
        <v>136</v>
      </c>
      <c r="B81" s="11" t="s">
        <v>137</v>
      </c>
      <c r="C81" s="12" t="s">
        <v>10</v>
      </c>
      <c r="D81" s="97">
        <f t="shared" si="77"/>
        <v>166994.29999999999</v>
      </c>
      <c r="E81" s="98">
        <v>166994.29999999999</v>
      </c>
      <c r="F81" s="98"/>
      <c r="G81" s="45">
        <f t="shared" si="83"/>
        <v>204890.9</v>
      </c>
      <c r="H81" s="46">
        <v>204890.9</v>
      </c>
      <c r="I81" s="46"/>
      <c r="J81" s="45">
        <f t="shared" si="84"/>
        <v>203200</v>
      </c>
      <c r="K81" s="46">
        <v>203200</v>
      </c>
      <c r="L81" s="46"/>
      <c r="M81" s="45">
        <f t="shared" si="85"/>
        <v>-1690.8999999999942</v>
      </c>
      <c r="N81" s="45">
        <f t="shared" si="74"/>
        <v>-1690.8999999999942</v>
      </c>
      <c r="O81" s="45">
        <f t="shared" si="75"/>
        <v>0</v>
      </c>
      <c r="P81" s="45">
        <f t="shared" si="86"/>
        <v>203200</v>
      </c>
      <c r="Q81" s="46">
        <v>203200</v>
      </c>
      <c r="R81" s="46"/>
      <c r="S81" s="45">
        <f t="shared" si="87"/>
        <v>203200</v>
      </c>
      <c r="T81" s="46">
        <v>203200</v>
      </c>
      <c r="U81" s="46"/>
      <c r="V81" s="49">
        <f t="shared" si="76"/>
        <v>-1690.8999999999942</v>
      </c>
    </row>
    <row r="82" spans="1:22" ht="73.5">
      <c r="A82" s="37" t="s">
        <v>138</v>
      </c>
      <c r="B82" s="11" t="s">
        <v>139</v>
      </c>
      <c r="C82" s="12" t="s">
        <v>10</v>
      </c>
      <c r="D82" s="97">
        <f t="shared" si="77"/>
        <v>0</v>
      </c>
      <c r="E82" s="98"/>
      <c r="F82" s="98"/>
      <c r="G82" s="45">
        <f t="shared" si="83"/>
        <v>0</v>
      </c>
      <c r="H82" s="46"/>
      <c r="I82" s="46"/>
      <c r="J82" s="45">
        <f t="shared" si="84"/>
        <v>0</v>
      </c>
      <c r="K82" s="46"/>
      <c r="L82" s="46"/>
      <c r="M82" s="45">
        <f t="shared" si="85"/>
        <v>0</v>
      </c>
      <c r="N82" s="45">
        <f t="shared" si="74"/>
        <v>0</v>
      </c>
      <c r="O82" s="45">
        <f t="shared" si="75"/>
        <v>0</v>
      </c>
      <c r="P82" s="45">
        <f t="shared" si="86"/>
        <v>0</v>
      </c>
      <c r="Q82" s="46"/>
      <c r="R82" s="46"/>
      <c r="S82" s="45">
        <f t="shared" si="87"/>
        <v>0</v>
      </c>
      <c r="T82" s="46"/>
      <c r="U82" s="46"/>
      <c r="V82" s="49">
        <f t="shared" si="76"/>
        <v>0</v>
      </c>
    </row>
    <row r="83" spans="1:22" ht="42">
      <c r="A83" s="37" t="s">
        <v>140</v>
      </c>
      <c r="B83" s="11" t="s">
        <v>141</v>
      </c>
      <c r="C83" s="12" t="s">
        <v>10</v>
      </c>
      <c r="D83" s="97">
        <f t="shared" si="77"/>
        <v>0</v>
      </c>
      <c r="E83" s="98"/>
      <c r="F83" s="98"/>
      <c r="G83" s="45">
        <f t="shared" si="83"/>
        <v>0</v>
      </c>
      <c r="H83" s="46"/>
      <c r="I83" s="46"/>
      <c r="J83" s="45">
        <f t="shared" si="84"/>
        <v>0</v>
      </c>
      <c r="K83" s="46"/>
      <c r="L83" s="46"/>
      <c r="M83" s="45">
        <f t="shared" si="85"/>
        <v>0</v>
      </c>
      <c r="N83" s="45">
        <f t="shared" si="74"/>
        <v>0</v>
      </c>
      <c r="O83" s="45">
        <f t="shared" si="75"/>
        <v>0</v>
      </c>
      <c r="P83" s="45">
        <f t="shared" si="86"/>
        <v>0</v>
      </c>
      <c r="Q83" s="46"/>
      <c r="R83" s="46"/>
      <c r="S83" s="45">
        <f t="shared" si="87"/>
        <v>0</v>
      </c>
      <c r="T83" s="46"/>
      <c r="U83" s="46"/>
      <c r="V83" s="49">
        <f t="shared" si="76"/>
        <v>0</v>
      </c>
    </row>
    <row r="84" spans="1:22" ht="21">
      <c r="A84" s="37" t="s">
        <v>142</v>
      </c>
      <c r="B84" s="11" t="s">
        <v>143</v>
      </c>
      <c r="C84" s="12" t="s">
        <v>10</v>
      </c>
      <c r="D84" s="97">
        <f t="shared" si="77"/>
        <v>120999.3</v>
      </c>
      <c r="E84" s="98">
        <v>120999.3</v>
      </c>
      <c r="F84" s="98"/>
      <c r="G84" s="45">
        <f t="shared" si="83"/>
        <v>152185.60000000001</v>
      </c>
      <c r="H84" s="46">
        <v>152185.60000000001</v>
      </c>
      <c r="I84" s="46"/>
      <c r="J84" s="45">
        <f t="shared" si="84"/>
        <v>160767</v>
      </c>
      <c r="K84" s="46">
        <v>160767</v>
      </c>
      <c r="L84" s="46"/>
      <c r="M84" s="45">
        <f t="shared" si="85"/>
        <v>8581.3999999999942</v>
      </c>
      <c r="N84" s="45">
        <f t="shared" si="74"/>
        <v>8581.3999999999942</v>
      </c>
      <c r="O84" s="45">
        <f t="shared" si="75"/>
        <v>0</v>
      </c>
      <c r="P84" s="45">
        <f t="shared" si="86"/>
        <v>168767</v>
      </c>
      <c r="Q84" s="46">
        <v>168767</v>
      </c>
      <c r="R84" s="46"/>
      <c r="S84" s="45">
        <f t="shared" si="87"/>
        <v>179767</v>
      </c>
      <c r="T84" s="46">
        <v>179767</v>
      </c>
      <c r="U84" s="46"/>
      <c r="V84" s="49">
        <f t="shared" si="76"/>
        <v>8581.3999999999942</v>
      </c>
    </row>
    <row r="85" spans="1:22" ht="42">
      <c r="A85" s="37" t="s">
        <v>144</v>
      </c>
      <c r="B85" s="11" t="s">
        <v>145</v>
      </c>
      <c r="C85" s="12" t="s">
        <v>10</v>
      </c>
      <c r="D85" s="97">
        <f t="shared" si="77"/>
        <v>27182</v>
      </c>
      <c r="E85" s="103">
        <v>27182</v>
      </c>
      <c r="F85" s="98"/>
      <c r="G85" s="45">
        <f t="shared" si="83"/>
        <v>30000</v>
      </c>
      <c r="H85" s="46">
        <v>30000</v>
      </c>
      <c r="I85" s="46"/>
      <c r="J85" s="45">
        <f t="shared" si="84"/>
        <v>30000</v>
      </c>
      <c r="K85" s="46">
        <v>30000</v>
      </c>
      <c r="L85" s="46"/>
      <c r="M85" s="45">
        <f t="shared" si="85"/>
        <v>0</v>
      </c>
      <c r="N85" s="45">
        <f t="shared" si="74"/>
        <v>0</v>
      </c>
      <c r="O85" s="45">
        <f t="shared" si="75"/>
        <v>0</v>
      </c>
      <c r="P85" s="45">
        <f t="shared" si="86"/>
        <v>30000</v>
      </c>
      <c r="Q85" s="46">
        <v>30000</v>
      </c>
      <c r="R85" s="46"/>
      <c r="S85" s="45">
        <f t="shared" si="87"/>
        <v>30000</v>
      </c>
      <c r="T85" s="46">
        <v>30000</v>
      </c>
      <c r="U85" s="46"/>
      <c r="V85" s="49">
        <f t="shared" si="76"/>
        <v>0</v>
      </c>
    </row>
    <row r="86" spans="1:22" ht="42">
      <c r="A86" s="37" t="s">
        <v>146</v>
      </c>
      <c r="B86" s="11" t="s">
        <v>147</v>
      </c>
      <c r="C86" s="12" t="s">
        <v>10</v>
      </c>
      <c r="D86" s="97">
        <f t="shared" si="77"/>
        <v>0</v>
      </c>
      <c r="E86" s="103"/>
      <c r="F86" s="98"/>
      <c r="G86" s="45">
        <f t="shared" si="83"/>
        <v>0</v>
      </c>
      <c r="H86" s="46"/>
      <c r="I86" s="46"/>
      <c r="J86" s="45">
        <f t="shared" si="84"/>
        <v>0</v>
      </c>
      <c r="K86" s="46"/>
      <c r="L86" s="46"/>
      <c r="M86" s="45">
        <f t="shared" si="85"/>
        <v>0</v>
      </c>
      <c r="N86" s="45">
        <f t="shared" si="74"/>
        <v>0</v>
      </c>
      <c r="O86" s="45">
        <f t="shared" si="75"/>
        <v>0</v>
      </c>
      <c r="P86" s="45">
        <f t="shared" si="86"/>
        <v>0</v>
      </c>
      <c r="Q86" s="46"/>
      <c r="R86" s="46"/>
      <c r="S86" s="45">
        <f t="shared" si="87"/>
        <v>0</v>
      </c>
      <c r="T86" s="46"/>
      <c r="U86" s="46"/>
      <c r="V86" s="49">
        <f t="shared" si="76"/>
        <v>0</v>
      </c>
    </row>
    <row r="87" spans="1:22" ht="73.5">
      <c r="A87" s="37" t="s">
        <v>148</v>
      </c>
      <c r="B87" s="11" t="s">
        <v>149</v>
      </c>
      <c r="C87" s="12" t="s">
        <v>10</v>
      </c>
      <c r="D87" s="97">
        <f t="shared" si="77"/>
        <v>0</v>
      </c>
      <c r="E87" s="103"/>
      <c r="F87" s="98"/>
      <c r="G87" s="45">
        <f t="shared" si="83"/>
        <v>0</v>
      </c>
      <c r="H87" s="46"/>
      <c r="I87" s="46"/>
      <c r="J87" s="45">
        <f t="shared" si="84"/>
        <v>0</v>
      </c>
      <c r="K87" s="46"/>
      <c r="L87" s="46"/>
      <c r="M87" s="45">
        <f t="shared" si="85"/>
        <v>0</v>
      </c>
      <c r="N87" s="45">
        <f t="shared" si="74"/>
        <v>0</v>
      </c>
      <c r="O87" s="45">
        <f t="shared" si="75"/>
        <v>0</v>
      </c>
      <c r="P87" s="45">
        <f t="shared" si="86"/>
        <v>0</v>
      </c>
      <c r="Q87" s="46"/>
      <c r="R87" s="46"/>
      <c r="S87" s="45">
        <f t="shared" si="87"/>
        <v>0</v>
      </c>
      <c r="T87" s="46"/>
      <c r="U87" s="46"/>
      <c r="V87" s="49">
        <f t="shared" si="76"/>
        <v>0</v>
      </c>
    </row>
    <row r="88" spans="1:22" ht="21">
      <c r="A88" s="37" t="s">
        <v>150</v>
      </c>
      <c r="B88" s="11" t="s">
        <v>151</v>
      </c>
      <c r="C88" s="12" t="s">
        <v>10</v>
      </c>
      <c r="D88" s="97">
        <f t="shared" si="77"/>
        <v>81</v>
      </c>
      <c r="E88" s="103">
        <v>81</v>
      </c>
      <c r="F88" s="98"/>
      <c r="G88" s="45">
        <f t="shared" si="83"/>
        <v>50</v>
      </c>
      <c r="H88" s="46">
        <v>50</v>
      </c>
      <c r="I88" s="46"/>
      <c r="J88" s="45">
        <f t="shared" si="84"/>
        <v>50</v>
      </c>
      <c r="K88" s="46">
        <v>50</v>
      </c>
      <c r="L88" s="46"/>
      <c r="M88" s="45">
        <f t="shared" si="85"/>
        <v>0</v>
      </c>
      <c r="N88" s="45">
        <f t="shared" si="74"/>
        <v>0</v>
      </c>
      <c r="O88" s="45">
        <f t="shared" si="75"/>
        <v>0</v>
      </c>
      <c r="P88" s="45">
        <f t="shared" si="86"/>
        <v>50</v>
      </c>
      <c r="Q88" s="46">
        <v>50</v>
      </c>
      <c r="R88" s="46"/>
      <c r="S88" s="45">
        <f t="shared" si="87"/>
        <v>50</v>
      </c>
      <c r="T88" s="46">
        <v>50</v>
      </c>
      <c r="U88" s="46"/>
      <c r="V88" s="49">
        <f t="shared" si="76"/>
        <v>0</v>
      </c>
    </row>
    <row r="89" spans="1:22" ht="21">
      <c r="A89" s="37" t="s">
        <v>152</v>
      </c>
      <c r="B89" s="11" t="s">
        <v>153</v>
      </c>
      <c r="C89" s="12" t="s">
        <v>10</v>
      </c>
      <c r="D89" s="97">
        <f t="shared" si="77"/>
        <v>0</v>
      </c>
      <c r="E89" s="98"/>
      <c r="F89" s="98"/>
      <c r="G89" s="45">
        <f t="shared" si="83"/>
        <v>0</v>
      </c>
      <c r="H89" s="46"/>
      <c r="I89" s="46"/>
      <c r="J89" s="45">
        <f t="shared" si="84"/>
        <v>0</v>
      </c>
      <c r="K89" s="46"/>
      <c r="L89" s="46"/>
      <c r="M89" s="45">
        <f t="shared" si="85"/>
        <v>0</v>
      </c>
      <c r="N89" s="45">
        <f t="shared" si="74"/>
        <v>0</v>
      </c>
      <c r="O89" s="45">
        <f t="shared" si="75"/>
        <v>0</v>
      </c>
      <c r="P89" s="45">
        <f t="shared" si="86"/>
        <v>0</v>
      </c>
      <c r="Q89" s="46"/>
      <c r="R89" s="46"/>
      <c r="S89" s="45">
        <f t="shared" si="87"/>
        <v>0</v>
      </c>
      <c r="T89" s="46"/>
      <c r="U89" s="46"/>
      <c r="V89" s="49">
        <f t="shared" si="76"/>
        <v>0</v>
      </c>
    </row>
    <row r="90" spans="1:22">
      <c r="A90" s="37" t="s">
        <v>154</v>
      </c>
      <c r="B90" s="11" t="s">
        <v>155</v>
      </c>
      <c r="C90" s="12" t="s">
        <v>10</v>
      </c>
      <c r="D90" s="97">
        <f t="shared" si="77"/>
        <v>0</v>
      </c>
      <c r="E90" s="98"/>
      <c r="F90" s="98"/>
      <c r="G90" s="45">
        <f t="shared" si="83"/>
        <v>0</v>
      </c>
      <c r="H90" s="46"/>
      <c r="I90" s="46"/>
      <c r="J90" s="45">
        <f t="shared" si="84"/>
        <v>0</v>
      </c>
      <c r="K90" s="46"/>
      <c r="L90" s="46"/>
      <c r="M90" s="45">
        <f t="shared" si="85"/>
        <v>0</v>
      </c>
      <c r="N90" s="45">
        <f t="shared" si="74"/>
        <v>0</v>
      </c>
      <c r="O90" s="45">
        <f t="shared" si="75"/>
        <v>0</v>
      </c>
      <c r="P90" s="45">
        <f t="shared" si="86"/>
        <v>0</v>
      </c>
      <c r="Q90" s="46"/>
      <c r="R90" s="46"/>
      <c r="S90" s="45">
        <f t="shared" si="87"/>
        <v>0</v>
      </c>
      <c r="T90" s="46"/>
      <c r="U90" s="46"/>
      <c r="V90" s="49">
        <f t="shared" si="76"/>
        <v>0</v>
      </c>
    </row>
    <row r="91" spans="1:22" ht="31.5">
      <c r="A91" s="37" t="s">
        <v>156</v>
      </c>
      <c r="B91" s="11" t="s">
        <v>157</v>
      </c>
      <c r="C91" s="12" t="s">
        <v>10</v>
      </c>
      <c r="D91" s="97">
        <f t="shared" si="77"/>
        <v>32503.9</v>
      </c>
      <c r="E91" s="98">
        <v>32503.9</v>
      </c>
      <c r="F91" s="98"/>
      <c r="G91" s="45">
        <f t="shared" si="83"/>
        <v>15000</v>
      </c>
      <c r="H91" s="46">
        <v>15000</v>
      </c>
      <c r="I91" s="46"/>
      <c r="J91" s="45">
        <f t="shared" si="84"/>
        <v>13600</v>
      </c>
      <c r="K91" s="46">
        <v>13600</v>
      </c>
      <c r="L91" s="46"/>
      <c r="M91" s="45">
        <f t="shared" si="85"/>
        <v>-1400</v>
      </c>
      <c r="N91" s="45">
        <f t="shared" si="74"/>
        <v>-1400</v>
      </c>
      <c r="O91" s="45">
        <f t="shared" si="75"/>
        <v>0</v>
      </c>
      <c r="P91" s="45">
        <f t="shared" si="86"/>
        <v>11000</v>
      </c>
      <c r="Q91" s="46">
        <v>11000</v>
      </c>
      <c r="R91" s="46"/>
      <c r="S91" s="45">
        <f t="shared" si="87"/>
        <v>11000</v>
      </c>
      <c r="T91" s="46">
        <v>11000</v>
      </c>
      <c r="U91" s="46"/>
      <c r="V91" s="49">
        <f t="shared" si="76"/>
        <v>-1400</v>
      </c>
    </row>
    <row r="92" spans="1:22" s="5" customFormat="1" ht="31.5">
      <c r="A92" s="8" t="s">
        <v>158</v>
      </c>
      <c r="B92" s="9" t="s">
        <v>185</v>
      </c>
      <c r="C92" s="10" t="s">
        <v>159</v>
      </c>
      <c r="D92" s="97">
        <f t="shared" si="77"/>
        <v>4427.3999999999996</v>
      </c>
      <c r="E92" s="97">
        <f>SUM(E94:E95)</f>
        <v>4427.3999999999996</v>
      </c>
      <c r="F92" s="97">
        <f>SUM(F94:F95)</f>
        <v>0</v>
      </c>
      <c r="G92" s="45">
        <f t="shared" si="83"/>
        <v>2000</v>
      </c>
      <c r="H92" s="45">
        <f>SUM(H94:H95)</f>
        <v>2000</v>
      </c>
      <c r="I92" s="45">
        <f>SUM(I94:I95)</f>
        <v>0</v>
      </c>
      <c r="J92" s="45">
        <f t="shared" si="84"/>
        <v>1500</v>
      </c>
      <c r="K92" s="45">
        <f>SUM(K94:K95)</f>
        <v>1500</v>
      </c>
      <c r="L92" s="45">
        <f>SUM(L94:L95)</f>
        <v>0</v>
      </c>
      <c r="M92" s="45">
        <f t="shared" si="85"/>
        <v>-500</v>
      </c>
      <c r="N92" s="45">
        <f t="shared" si="74"/>
        <v>-500</v>
      </c>
      <c r="O92" s="45">
        <f t="shared" si="75"/>
        <v>0</v>
      </c>
      <c r="P92" s="45">
        <f t="shared" si="86"/>
        <v>1000</v>
      </c>
      <c r="Q92" s="45">
        <f>SUM(Q94:Q95)</f>
        <v>1000</v>
      </c>
      <c r="R92" s="45">
        <f>SUM(R94:R95)</f>
        <v>0</v>
      </c>
      <c r="S92" s="45">
        <f t="shared" si="87"/>
        <v>500</v>
      </c>
      <c r="T92" s="45">
        <f>SUM(T94:T95)</f>
        <v>500</v>
      </c>
      <c r="U92" s="45">
        <f>SUM(U94:U95)</f>
        <v>0</v>
      </c>
      <c r="V92" s="49">
        <f t="shared" si="76"/>
        <v>-500</v>
      </c>
    </row>
    <row r="93" spans="1:22">
      <c r="A93" s="37"/>
      <c r="B93" s="11" t="s">
        <v>5</v>
      </c>
      <c r="C93" s="12"/>
      <c r="D93" s="97"/>
      <c r="E93" s="98"/>
      <c r="F93" s="98"/>
      <c r="G93" s="45"/>
      <c r="H93" s="46"/>
      <c r="I93" s="46"/>
      <c r="J93" s="45"/>
      <c r="K93" s="46"/>
      <c r="L93" s="46"/>
      <c r="M93" s="45"/>
      <c r="N93" s="45">
        <f t="shared" si="74"/>
        <v>0</v>
      </c>
      <c r="O93" s="45">
        <f t="shared" si="75"/>
        <v>0</v>
      </c>
      <c r="P93" s="45"/>
      <c r="Q93" s="46"/>
      <c r="R93" s="46"/>
      <c r="S93" s="45"/>
      <c r="T93" s="46"/>
      <c r="U93" s="46"/>
      <c r="V93" s="49">
        <f t="shared" si="76"/>
        <v>0</v>
      </c>
    </row>
    <row r="94" spans="1:22" ht="42">
      <c r="A94" s="37" t="s">
        <v>160</v>
      </c>
      <c r="B94" s="11" t="s">
        <v>161</v>
      </c>
      <c r="C94" s="12" t="s">
        <v>10</v>
      </c>
      <c r="D94" s="97">
        <f t="shared" si="77"/>
        <v>4427.3999999999996</v>
      </c>
      <c r="E94" s="98">
        <v>4427.3999999999996</v>
      </c>
      <c r="F94" s="98"/>
      <c r="G94" s="45">
        <f t="shared" ref="G94:G96" si="88">SUM(H94+I94)</f>
        <v>2000</v>
      </c>
      <c r="H94" s="46">
        <v>2000</v>
      </c>
      <c r="I94" s="46"/>
      <c r="J94" s="45">
        <f t="shared" ref="J94:J96" si="89">SUM(K94+L94)</f>
        <v>1500</v>
      </c>
      <c r="K94" s="46">
        <v>1500</v>
      </c>
      <c r="L94" s="46"/>
      <c r="M94" s="45">
        <f t="shared" ref="M94:M96" si="90">SUM(N94+O94)</f>
        <v>-500</v>
      </c>
      <c r="N94" s="45">
        <f t="shared" si="74"/>
        <v>-500</v>
      </c>
      <c r="O94" s="45">
        <f t="shared" si="75"/>
        <v>0</v>
      </c>
      <c r="P94" s="45">
        <f t="shared" ref="P94:P96" si="91">SUM(Q94+R94)</f>
        <v>1000</v>
      </c>
      <c r="Q94" s="46">
        <v>1000</v>
      </c>
      <c r="R94" s="46"/>
      <c r="S94" s="45">
        <f t="shared" ref="S94:S96" si="92">SUM(T94+U94)</f>
        <v>500</v>
      </c>
      <c r="T94" s="46">
        <v>500</v>
      </c>
      <c r="U94" s="46"/>
      <c r="V94" s="49">
        <f t="shared" si="76"/>
        <v>-500</v>
      </c>
    </row>
    <row r="95" spans="1:22" ht="31.5">
      <c r="A95" s="37" t="s">
        <v>162</v>
      </c>
      <c r="B95" s="11" t="s">
        <v>163</v>
      </c>
      <c r="C95" s="12" t="s">
        <v>10</v>
      </c>
      <c r="D95" s="97">
        <f t="shared" si="77"/>
        <v>0</v>
      </c>
      <c r="E95" s="98"/>
      <c r="F95" s="98"/>
      <c r="G95" s="45">
        <f t="shared" si="88"/>
        <v>0</v>
      </c>
      <c r="H95" s="46"/>
      <c r="I95" s="46"/>
      <c r="J95" s="45">
        <f t="shared" si="89"/>
        <v>0</v>
      </c>
      <c r="K95" s="46"/>
      <c r="L95" s="46"/>
      <c r="M95" s="45">
        <f t="shared" si="90"/>
        <v>0</v>
      </c>
      <c r="N95" s="45">
        <f t="shared" si="74"/>
        <v>0</v>
      </c>
      <c r="O95" s="45">
        <f t="shared" si="75"/>
        <v>0</v>
      </c>
      <c r="P95" s="45">
        <f t="shared" si="91"/>
        <v>0</v>
      </c>
      <c r="Q95" s="46"/>
      <c r="R95" s="46"/>
      <c r="S95" s="45">
        <f t="shared" si="92"/>
        <v>0</v>
      </c>
      <c r="T95" s="46"/>
      <c r="U95" s="46"/>
      <c r="V95" s="49">
        <f t="shared" si="76"/>
        <v>0</v>
      </c>
    </row>
    <row r="96" spans="1:22" s="5" customFormat="1" ht="31.5">
      <c r="A96" s="8" t="s">
        <v>164</v>
      </c>
      <c r="B96" s="9" t="s">
        <v>165</v>
      </c>
      <c r="C96" s="10" t="s">
        <v>166</v>
      </c>
      <c r="D96" s="97">
        <f t="shared" si="77"/>
        <v>0</v>
      </c>
      <c r="E96" s="97">
        <f>SUM(E98)</f>
        <v>0</v>
      </c>
      <c r="F96" s="97">
        <f>SUM(F98)</f>
        <v>0</v>
      </c>
      <c r="G96" s="45">
        <f t="shared" si="88"/>
        <v>0</v>
      </c>
      <c r="H96" s="45">
        <f>SUM(H98)</f>
        <v>0</v>
      </c>
      <c r="I96" s="45">
        <f>SUM(I98)</f>
        <v>0</v>
      </c>
      <c r="J96" s="45">
        <f t="shared" si="89"/>
        <v>0</v>
      </c>
      <c r="K96" s="45">
        <f>SUM(K98)</f>
        <v>0</v>
      </c>
      <c r="L96" s="45">
        <f>SUM(L98)</f>
        <v>0</v>
      </c>
      <c r="M96" s="45">
        <f t="shared" si="90"/>
        <v>0</v>
      </c>
      <c r="N96" s="45">
        <f t="shared" si="74"/>
        <v>0</v>
      </c>
      <c r="O96" s="45">
        <f t="shared" si="75"/>
        <v>0</v>
      </c>
      <c r="P96" s="45">
        <f t="shared" si="91"/>
        <v>0</v>
      </c>
      <c r="Q96" s="45">
        <f>SUM(Q98)</f>
        <v>0</v>
      </c>
      <c r="R96" s="45">
        <f>SUM(R98)</f>
        <v>0</v>
      </c>
      <c r="S96" s="45">
        <f t="shared" si="92"/>
        <v>0</v>
      </c>
      <c r="T96" s="45">
        <f>SUM(T98)</f>
        <v>0</v>
      </c>
      <c r="U96" s="45">
        <f>SUM(U98)</f>
        <v>0</v>
      </c>
      <c r="V96" s="49">
        <f t="shared" si="76"/>
        <v>0</v>
      </c>
    </row>
    <row r="97" spans="1:22">
      <c r="A97" s="37"/>
      <c r="B97" s="11" t="s">
        <v>5</v>
      </c>
      <c r="C97" s="12"/>
      <c r="D97" s="97"/>
      <c r="E97" s="98"/>
      <c r="F97" s="98"/>
      <c r="G97" s="45"/>
      <c r="H97" s="46"/>
      <c r="I97" s="46"/>
      <c r="J97" s="45"/>
      <c r="K97" s="46"/>
      <c r="L97" s="46"/>
      <c r="M97" s="45"/>
      <c r="N97" s="45">
        <f t="shared" si="74"/>
        <v>0</v>
      </c>
      <c r="O97" s="45">
        <f t="shared" si="75"/>
        <v>0</v>
      </c>
      <c r="P97" s="45"/>
      <c r="Q97" s="46"/>
      <c r="R97" s="46"/>
      <c r="S97" s="45"/>
      <c r="T97" s="46"/>
      <c r="U97" s="46"/>
      <c r="V97" s="49">
        <f t="shared" si="76"/>
        <v>0</v>
      </c>
    </row>
    <row r="98" spans="1:22" ht="63">
      <c r="A98" s="37" t="s">
        <v>167</v>
      </c>
      <c r="B98" s="11" t="s">
        <v>168</v>
      </c>
      <c r="C98" s="12" t="s">
        <v>10</v>
      </c>
      <c r="D98" s="97">
        <f t="shared" si="77"/>
        <v>0</v>
      </c>
      <c r="E98" s="98"/>
      <c r="F98" s="98"/>
      <c r="G98" s="45">
        <f t="shared" ref="G98:G99" si="93">SUM(H98+I98)</f>
        <v>0</v>
      </c>
      <c r="H98" s="46"/>
      <c r="I98" s="46"/>
      <c r="J98" s="45">
        <f t="shared" ref="J98:J99" si="94">SUM(K98+L98)</f>
        <v>0</v>
      </c>
      <c r="K98" s="46"/>
      <c r="L98" s="46"/>
      <c r="M98" s="45">
        <f t="shared" ref="M98:M99" si="95">SUM(N98+O98)</f>
        <v>0</v>
      </c>
      <c r="N98" s="45">
        <f t="shared" si="74"/>
        <v>0</v>
      </c>
      <c r="O98" s="45">
        <f t="shared" si="75"/>
        <v>0</v>
      </c>
      <c r="P98" s="45">
        <f t="shared" ref="P98:P99" si="96">SUM(Q98+R98)</f>
        <v>0</v>
      </c>
      <c r="Q98" s="46"/>
      <c r="R98" s="46"/>
      <c r="S98" s="45">
        <f t="shared" ref="S98:S99" si="97">SUM(T98+U98)</f>
        <v>0</v>
      </c>
      <c r="T98" s="46"/>
      <c r="U98" s="46"/>
      <c r="V98" s="49">
        <f t="shared" si="76"/>
        <v>0</v>
      </c>
    </row>
    <row r="99" spans="1:22" s="5" customFormat="1" ht="31.5">
      <c r="A99" s="8" t="s">
        <v>169</v>
      </c>
      <c r="B99" s="9" t="s">
        <v>170</v>
      </c>
      <c r="C99" s="10" t="s">
        <v>171</v>
      </c>
      <c r="D99" s="97">
        <f t="shared" si="77"/>
        <v>0</v>
      </c>
      <c r="E99" s="97">
        <f>SUM(E101)</f>
        <v>0</v>
      </c>
      <c r="F99" s="97">
        <f>SUM(F101)</f>
        <v>0</v>
      </c>
      <c r="G99" s="45">
        <f t="shared" si="93"/>
        <v>0</v>
      </c>
      <c r="H99" s="45">
        <f>SUM(H101)</f>
        <v>0</v>
      </c>
      <c r="I99" s="45">
        <f>SUM(I101)</f>
        <v>0</v>
      </c>
      <c r="J99" s="45">
        <f t="shared" si="94"/>
        <v>0</v>
      </c>
      <c r="K99" s="45">
        <f>SUM(K101)</f>
        <v>0</v>
      </c>
      <c r="L99" s="45">
        <f>SUM(L101)</f>
        <v>0</v>
      </c>
      <c r="M99" s="45">
        <f t="shared" si="95"/>
        <v>0</v>
      </c>
      <c r="N99" s="45">
        <f t="shared" si="74"/>
        <v>0</v>
      </c>
      <c r="O99" s="45">
        <f t="shared" si="75"/>
        <v>0</v>
      </c>
      <c r="P99" s="45">
        <f t="shared" si="96"/>
        <v>0</v>
      </c>
      <c r="Q99" s="45">
        <f>SUM(Q101)</f>
        <v>0</v>
      </c>
      <c r="R99" s="45">
        <f>SUM(R101)</f>
        <v>0</v>
      </c>
      <c r="S99" s="45">
        <f t="shared" si="97"/>
        <v>0</v>
      </c>
      <c r="T99" s="45">
        <f>SUM(T101)</f>
        <v>0</v>
      </c>
      <c r="U99" s="45">
        <f>SUM(U101)</f>
        <v>0</v>
      </c>
      <c r="V99" s="49">
        <f t="shared" si="76"/>
        <v>0</v>
      </c>
    </row>
    <row r="100" spans="1:22">
      <c r="A100" s="37"/>
      <c r="B100" s="11" t="s">
        <v>5</v>
      </c>
      <c r="C100" s="12"/>
      <c r="D100" s="97"/>
      <c r="E100" s="98"/>
      <c r="F100" s="98"/>
      <c r="G100" s="45"/>
      <c r="H100" s="46"/>
      <c r="I100" s="46"/>
      <c r="J100" s="45"/>
      <c r="K100" s="46"/>
      <c r="L100" s="46"/>
      <c r="M100" s="45"/>
      <c r="N100" s="45">
        <f t="shared" si="74"/>
        <v>0</v>
      </c>
      <c r="O100" s="45">
        <f t="shared" si="75"/>
        <v>0</v>
      </c>
      <c r="P100" s="45"/>
      <c r="Q100" s="46"/>
      <c r="R100" s="46"/>
      <c r="S100" s="45"/>
      <c r="T100" s="46"/>
      <c r="U100" s="46"/>
      <c r="V100" s="49">
        <f t="shared" si="76"/>
        <v>0</v>
      </c>
    </row>
    <row r="101" spans="1:22" ht="73.5">
      <c r="A101" s="37" t="s">
        <v>172</v>
      </c>
      <c r="B101" s="11" t="s">
        <v>173</v>
      </c>
      <c r="C101" s="12"/>
      <c r="D101" s="97">
        <f t="shared" si="77"/>
        <v>0</v>
      </c>
      <c r="E101" s="98"/>
      <c r="F101" s="98"/>
      <c r="G101" s="45">
        <f t="shared" ref="G101:G102" si="98">SUM(H101+I101)</f>
        <v>0</v>
      </c>
      <c r="H101" s="46"/>
      <c r="I101" s="46"/>
      <c r="J101" s="45">
        <f t="shared" ref="J101:J102" si="99">SUM(K101+L101)</f>
        <v>0</v>
      </c>
      <c r="K101" s="46"/>
      <c r="L101" s="46"/>
      <c r="M101" s="45">
        <f t="shared" ref="M101:M102" si="100">SUM(N101+O101)</f>
        <v>0</v>
      </c>
      <c r="N101" s="45">
        <f t="shared" si="74"/>
        <v>0</v>
      </c>
      <c r="O101" s="45">
        <f t="shared" si="75"/>
        <v>0</v>
      </c>
      <c r="P101" s="45">
        <f t="shared" ref="P101:P102" si="101">SUM(Q101+R101)</f>
        <v>0</v>
      </c>
      <c r="Q101" s="46"/>
      <c r="R101" s="46"/>
      <c r="S101" s="45">
        <f t="shared" ref="S101:S102" si="102">SUM(T101+U101)</f>
        <v>0</v>
      </c>
      <c r="T101" s="46"/>
      <c r="U101" s="46"/>
      <c r="V101" s="49">
        <f t="shared" si="76"/>
        <v>0</v>
      </c>
    </row>
    <row r="102" spans="1:22" s="5" customFormat="1" ht="31.5">
      <c r="A102" s="8" t="s">
        <v>174</v>
      </c>
      <c r="B102" s="9" t="s">
        <v>175</v>
      </c>
      <c r="C102" s="10" t="s">
        <v>176</v>
      </c>
      <c r="D102" s="97">
        <f t="shared" si="77"/>
        <v>5196.3999999999996</v>
      </c>
      <c r="E102" s="97">
        <f>SUM(E104:E106)</f>
        <v>5196.3999999999996</v>
      </c>
      <c r="F102" s="97">
        <f>SUM(F104:F106)</f>
        <v>0</v>
      </c>
      <c r="G102" s="45">
        <f t="shared" si="98"/>
        <v>4240</v>
      </c>
      <c r="H102" s="45">
        <f>SUM(H104:H106)</f>
        <v>4240</v>
      </c>
      <c r="I102" s="45">
        <f>SUM(I104:I106)</f>
        <v>0</v>
      </c>
      <c r="J102" s="45">
        <f t="shared" si="99"/>
        <v>1500</v>
      </c>
      <c r="K102" s="45">
        <f>SUM(K104:K106)</f>
        <v>1500</v>
      </c>
      <c r="L102" s="45">
        <f>SUM(L104:L106)</f>
        <v>0</v>
      </c>
      <c r="M102" s="45">
        <f t="shared" si="100"/>
        <v>-2740</v>
      </c>
      <c r="N102" s="45">
        <f t="shared" si="74"/>
        <v>-2740</v>
      </c>
      <c r="O102" s="45">
        <f t="shared" si="75"/>
        <v>0</v>
      </c>
      <c r="P102" s="45">
        <f t="shared" si="101"/>
        <v>1500</v>
      </c>
      <c r="Q102" s="45">
        <f>SUM(Q104:Q106)</f>
        <v>1500</v>
      </c>
      <c r="R102" s="45">
        <f>SUM(R104:R106)</f>
        <v>0</v>
      </c>
      <c r="S102" s="45">
        <f t="shared" si="102"/>
        <v>1500</v>
      </c>
      <c r="T102" s="45">
        <f>SUM(T104:T106)</f>
        <v>1500</v>
      </c>
      <c r="U102" s="45">
        <f>SUM(U104:U106)</f>
        <v>0</v>
      </c>
      <c r="V102" s="49">
        <f t="shared" si="76"/>
        <v>-2740</v>
      </c>
    </row>
    <row r="103" spans="1:22">
      <c r="A103" s="37"/>
      <c r="B103" s="11" t="s">
        <v>5</v>
      </c>
      <c r="C103" s="12"/>
      <c r="D103" s="97"/>
      <c r="E103" s="98"/>
      <c r="F103" s="98"/>
      <c r="G103" s="45"/>
      <c r="H103" s="46"/>
      <c r="I103" s="46"/>
      <c r="J103" s="45"/>
      <c r="K103" s="46"/>
      <c r="L103" s="46"/>
      <c r="M103" s="45"/>
      <c r="N103" s="45">
        <f t="shared" si="74"/>
        <v>0</v>
      </c>
      <c r="O103" s="45">
        <f t="shared" si="75"/>
        <v>0</v>
      </c>
      <c r="P103" s="45"/>
      <c r="Q103" s="46"/>
      <c r="R103" s="46"/>
      <c r="S103" s="45"/>
      <c r="T103" s="46"/>
      <c r="U103" s="46"/>
      <c r="V103" s="49">
        <f t="shared" si="76"/>
        <v>0</v>
      </c>
    </row>
    <row r="104" spans="1:22" ht="21">
      <c r="A104" s="37" t="s">
        <v>177</v>
      </c>
      <c r="B104" s="11" t="s">
        <v>178</v>
      </c>
      <c r="C104" s="12" t="s">
        <v>10</v>
      </c>
      <c r="D104" s="97">
        <f t="shared" si="77"/>
        <v>0</v>
      </c>
      <c r="E104" s="98"/>
      <c r="F104" s="98"/>
      <c r="G104" s="45">
        <f t="shared" ref="G104:G106" si="103">SUM(H104+I104)</f>
        <v>0</v>
      </c>
      <c r="H104" s="46"/>
      <c r="I104" s="46"/>
      <c r="J104" s="45">
        <f t="shared" ref="J104:J106" si="104">SUM(K104+L104)</f>
        <v>0</v>
      </c>
      <c r="K104" s="46"/>
      <c r="L104" s="46"/>
      <c r="M104" s="45">
        <f t="shared" ref="M104:M106" si="105">SUM(N104+O104)</f>
        <v>0</v>
      </c>
      <c r="N104" s="45">
        <f t="shared" si="74"/>
        <v>0</v>
      </c>
      <c r="O104" s="45">
        <f t="shared" si="75"/>
        <v>0</v>
      </c>
      <c r="P104" s="45">
        <f t="shared" ref="P104:P106" si="106">SUM(Q104+R104)</f>
        <v>0</v>
      </c>
      <c r="Q104" s="46"/>
      <c r="R104" s="46"/>
      <c r="S104" s="45">
        <f t="shared" ref="S104:S106" si="107">SUM(T104+U104)</f>
        <v>0</v>
      </c>
      <c r="T104" s="46"/>
      <c r="U104" s="46"/>
      <c r="V104" s="49">
        <f t="shared" si="76"/>
        <v>0</v>
      </c>
    </row>
    <row r="105" spans="1:22" ht="21">
      <c r="A105" s="37" t="s">
        <v>179</v>
      </c>
      <c r="B105" s="11" t="s">
        <v>180</v>
      </c>
      <c r="C105" s="12" t="s">
        <v>10</v>
      </c>
      <c r="D105" s="97">
        <f t="shared" si="77"/>
        <v>0</v>
      </c>
      <c r="E105" s="98"/>
      <c r="F105" s="98"/>
      <c r="G105" s="45">
        <f t="shared" si="103"/>
        <v>0</v>
      </c>
      <c r="H105" s="46"/>
      <c r="I105" s="46"/>
      <c r="J105" s="45">
        <f t="shared" si="104"/>
        <v>0</v>
      </c>
      <c r="K105" s="46"/>
      <c r="L105" s="46"/>
      <c r="M105" s="45">
        <f t="shared" si="105"/>
        <v>0</v>
      </c>
      <c r="N105" s="45">
        <f t="shared" si="74"/>
        <v>0</v>
      </c>
      <c r="O105" s="45">
        <f t="shared" si="75"/>
        <v>0</v>
      </c>
      <c r="P105" s="45">
        <f t="shared" si="106"/>
        <v>0</v>
      </c>
      <c r="Q105" s="46"/>
      <c r="R105" s="46"/>
      <c r="S105" s="45">
        <f t="shared" si="107"/>
        <v>0</v>
      </c>
      <c r="T105" s="46"/>
      <c r="U105" s="46"/>
      <c r="V105" s="49">
        <f t="shared" si="76"/>
        <v>0</v>
      </c>
    </row>
    <row r="106" spans="1:22" ht="32.25" thickBot="1">
      <c r="A106" s="14" t="s">
        <v>181</v>
      </c>
      <c r="B106" s="15" t="s">
        <v>182</v>
      </c>
      <c r="C106" s="16" t="s">
        <v>10</v>
      </c>
      <c r="D106" s="100">
        <f t="shared" si="77"/>
        <v>5196.3999999999996</v>
      </c>
      <c r="E106" s="101">
        <v>5196.3999999999996</v>
      </c>
      <c r="F106" s="101"/>
      <c r="G106" s="50">
        <f t="shared" si="103"/>
        <v>4240</v>
      </c>
      <c r="H106" s="48">
        <v>4240</v>
      </c>
      <c r="I106" s="48"/>
      <c r="J106" s="50">
        <f t="shared" si="104"/>
        <v>1500</v>
      </c>
      <c r="K106" s="48">
        <v>1500</v>
      </c>
      <c r="L106" s="48"/>
      <c r="M106" s="50">
        <f t="shared" si="105"/>
        <v>-2740</v>
      </c>
      <c r="N106" s="50">
        <f t="shared" si="74"/>
        <v>-2740</v>
      </c>
      <c r="O106" s="50">
        <f t="shared" si="75"/>
        <v>0</v>
      </c>
      <c r="P106" s="50">
        <f t="shared" si="106"/>
        <v>1500</v>
      </c>
      <c r="Q106" s="48">
        <v>1500</v>
      </c>
      <c r="R106" s="48"/>
      <c r="S106" s="50">
        <f t="shared" si="107"/>
        <v>1500</v>
      </c>
      <c r="T106" s="48">
        <v>1500</v>
      </c>
      <c r="U106" s="48"/>
      <c r="V106" s="51">
        <f t="shared" si="76"/>
        <v>-2740</v>
      </c>
    </row>
    <row r="107" spans="1:22">
      <c r="A107" s="136"/>
      <c r="B107" s="137"/>
      <c r="C107" s="136"/>
      <c r="D107" s="138"/>
      <c r="E107" s="139"/>
      <c r="F107" s="139"/>
      <c r="G107" s="140"/>
      <c r="H107" s="141"/>
      <c r="I107" s="141"/>
      <c r="J107" s="140"/>
      <c r="K107" s="141"/>
      <c r="L107" s="141"/>
      <c r="M107" s="140"/>
      <c r="N107" s="140"/>
      <c r="O107" s="140"/>
      <c r="P107" s="140"/>
      <c r="Q107" s="141"/>
      <c r="R107" s="141"/>
      <c r="S107" s="140"/>
      <c r="T107" s="141"/>
      <c r="U107" s="141"/>
      <c r="V107" s="142"/>
    </row>
    <row r="108" spans="1:22">
      <c r="A108" s="136"/>
      <c r="B108" s="137"/>
      <c r="C108" s="136"/>
      <c r="D108" s="138"/>
      <c r="E108" s="139"/>
      <c r="F108" s="139"/>
      <c r="G108" s="140"/>
      <c r="H108" s="141"/>
      <c r="I108" s="141"/>
      <c r="J108" s="140"/>
      <c r="K108" s="141"/>
      <c r="L108" s="141"/>
      <c r="M108" s="140"/>
      <c r="N108" s="140"/>
      <c r="O108" s="140"/>
      <c r="P108" s="140"/>
      <c r="Q108" s="141"/>
      <c r="R108" s="141"/>
      <c r="S108" s="140"/>
      <c r="T108" s="141"/>
      <c r="U108" s="141"/>
      <c r="V108" s="142"/>
    </row>
    <row r="109" spans="1:22">
      <c r="A109" s="136"/>
      <c r="B109" s="137"/>
      <c r="C109" s="136"/>
      <c r="D109" s="138"/>
      <c r="E109" s="139"/>
      <c r="F109" s="139"/>
      <c r="G109" s="140"/>
      <c r="H109" s="141"/>
      <c r="I109" s="141"/>
      <c r="J109" s="140"/>
      <c r="K109" s="141"/>
      <c r="L109" s="141"/>
      <c r="M109" s="140"/>
      <c r="N109" s="140"/>
      <c r="O109" s="140"/>
      <c r="P109" s="140"/>
      <c r="Q109" s="141"/>
      <c r="R109" s="141"/>
      <c r="S109" s="140"/>
      <c r="T109" s="141"/>
      <c r="U109" s="141"/>
      <c r="V109" s="142"/>
    </row>
    <row r="110" spans="1:22">
      <c r="A110" s="136"/>
      <c r="B110" s="137"/>
      <c r="C110" s="136"/>
      <c r="D110" s="138"/>
      <c r="E110" s="139"/>
      <c r="F110" s="139"/>
      <c r="G110" s="140"/>
      <c r="H110" s="141"/>
      <c r="I110" s="141"/>
      <c r="J110" s="140"/>
      <c r="K110" s="141"/>
      <c r="L110" s="141"/>
      <c r="M110" s="140"/>
      <c r="N110" s="140"/>
      <c r="O110" s="140"/>
      <c r="P110" s="140"/>
      <c r="Q110" s="141"/>
      <c r="R110" s="141"/>
      <c r="S110" s="140"/>
      <c r="T110" s="141"/>
      <c r="U110" s="141"/>
      <c r="V110" s="142"/>
    </row>
    <row r="111" spans="1:22">
      <c r="A111" s="17"/>
      <c r="B111" s="18"/>
      <c r="C111" s="17"/>
      <c r="D111" s="102"/>
      <c r="E111" s="102"/>
      <c r="F111" s="102"/>
      <c r="G111" s="17"/>
      <c r="H111" s="17"/>
      <c r="I111" s="17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1:22">
      <c r="A112" s="17"/>
      <c r="B112" s="18"/>
      <c r="C112" s="17"/>
      <c r="D112" s="102"/>
      <c r="E112" s="102"/>
      <c r="F112" s="102"/>
      <c r="G112" s="17"/>
      <c r="H112" s="17"/>
      <c r="I112" s="17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1:22" ht="15.75">
      <c r="A113" s="143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143"/>
    </row>
  </sheetData>
  <mergeCells count="24">
    <mergeCell ref="A2:U2"/>
    <mergeCell ref="K5:L5"/>
    <mergeCell ref="J5:J6"/>
    <mergeCell ref="P5:P6"/>
    <mergeCell ref="Q5:R5"/>
    <mergeCell ref="E5:F5"/>
    <mergeCell ref="G5:G6"/>
    <mergeCell ref="M4:O4"/>
    <mergeCell ref="M5:M6"/>
    <mergeCell ref="N5:O5"/>
    <mergeCell ref="A113:V113"/>
    <mergeCell ref="V5:V6"/>
    <mergeCell ref="B4:B6"/>
    <mergeCell ref="A4:A6"/>
    <mergeCell ref="J4:L4"/>
    <mergeCell ref="P4:R4"/>
    <mergeCell ref="S4:U4"/>
    <mergeCell ref="H5:I5"/>
    <mergeCell ref="T5:U5"/>
    <mergeCell ref="S5:S6"/>
    <mergeCell ref="C4:C6"/>
    <mergeCell ref="D5:D6"/>
    <mergeCell ref="D4:F4"/>
    <mergeCell ref="G4:I4"/>
  </mergeCells>
  <pageMargins left="0.24" right="0.16" top="0.2" bottom="0.2" header="0.2" footer="0.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1"/>
  <sheetViews>
    <sheetView topLeftCell="A26" zoomScale="120" zoomScaleNormal="120" workbookViewId="0">
      <selection activeCell="A41" sqref="A41:V41"/>
    </sheetView>
  </sheetViews>
  <sheetFormatPr defaultRowHeight="10.5"/>
  <cols>
    <col min="1" max="1" width="6.83203125" style="2" customWidth="1"/>
    <col min="2" max="2" width="34.6640625" style="3" customWidth="1"/>
    <col min="3" max="3" width="7.5" style="2" customWidth="1"/>
    <col min="4" max="6" width="10.33203125" style="94" customWidth="1"/>
    <col min="7" max="9" width="10.33203125" style="2" customWidth="1"/>
    <col min="10" max="10" width="13.1640625" style="1" customWidth="1"/>
    <col min="11" max="11" width="13.33203125" style="1" customWidth="1"/>
    <col min="12" max="16" width="12.33203125" style="1" customWidth="1"/>
    <col min="17" max="18" width="14.33203125" style="1" customWidth="1"/>
    <col min="19" max="19" width="13.1640625" style="1" customWidth="1"/>
    <col min="20" max="21" width="14.5" style="1" customWidth="1"/>
    <col min="22" max="22" width="23.5" customWidth="1"/>
  </cols>
  <sheetData>
    <row r="1" spans="1:23" ht="15.75">
      <c r="L1" s="4"/>
      <c r="M1" s="4"/>
      <c r="N1" s="4"/>
      <c r="O1" s="4"/>
      <c r="R1" s="4"/>
      <c r="V1" s="30" t="s">
        <v>443</v>
      </c>
      <c r="W1" s="31"/>
    </row>
    <row r="2" spans="1:23" ht="15.75">
      <c r="A2" s="160" t="s">
        <v>438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</row>
    <row r="3" spans="1:23" ht="11.25" thickBot="1">
      <c r="A3" s="17"/>
      <c r="B3" s="18"/>
      <c r="C3" s="17"/>
      <c r="D3" s="102"/>
      <c r="E3" s="102"/>
      <c r="F3" s="102"/>
      <c r="G3" s="17"/>
      <c r="H3" s="17"/>
      <c r="I3" s="17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V3" s="20" t="s">
        <v>0</v>
      </c>
    </row>
    <row r="4" spans="1:23" ht="22.15" customHeight="1">
      <c r="A4" s="158" t="s">
        <v>1</v>
      </c>
      <c r="B4" s="156" t="s">
        <v>288</v>
      </c>
      <c r="C4" s="161" t="s">
        <v>289</v>
      </c>
      <c r="D4" s="152" t="s">
        <v>440</v>
      </c>
      <c r="E4" s="152"/>
      <c r="F4" s="152"/>
      <c r="G4" s="149" t="s">
        <v>435</v>
      </c>
      <c r="H4" s="149"/>
      <c r="I4" s="149"/>
      <c r="J4" s="149" t="s">
        <v>183</v>
      </c>
      <c r="K4" s="149"/>
      <c r="L4" s="149"/>
      <c r="M4" s="154" t="s">
        <v>434</v>
      </c>
      <c r="N4" s="154"/>
      <c r="O4" s="154"/>
      <c r="P4" s="149" t="s">
        <v>184</v>
      </c>
      <c r="Q4" s="149"/>
      <c r="R4" s="149"/>
      <c r="S4" s="149" t="s">
        <v>433</v>
      </c>
      <c r="T4" s="149"/>
      <c r="U4" s="149"/>
      <c r="V4" s="26" t="s">
        <v>392</v>
      </c>
    </row>
    <row r="5" spans="1:23">
      <c r="A5" s="159"/>
      <c r="B5" s="157"/>
      <c r="C5" s="150"/>
      <c r="D5" s="151" t="s">
        <v>4</v>
      </c>
      <c r="E5" s="151" t="s">
        <v>5</v>
      </c>
      <c r="F5" s="151"/>
      <c r="G5" s="150" t="s">
        <v>4</v>
      </c>
      <c r="H5" s="150" t="s">
        <v>5</v>
      </c>
      <c r="I5" s="150"/>
      <c r="J5" s="150" t="s">
        <v>4</v>
      </c>
      <c r="K5" s="150" t="s">
        <v>5</v>
      </c>
      <c r="L5" s="150"/>
      <c r="M5" s="150" t="s">
        <v>4</v>
      </c>
      <c r="N5" s="150" t="s">
        <v>5</v>
      </c>
      <c r="O5" s="150"/>
      <c r="P5" s="150" t="s">
        <v>4</v>
      </c>
      <c r="Q5" s="150" t="s">
        <v>5</v>
      </c>
      <c r="R5" s="150"/>
      <c r="S5" s="150" t="s">
        <v>4</v>
      </c>
      <c r="T5" s="150" t="s">
        <v>5</v>
      </c>
      <c r="U5" s="150"/>
      <c r="V5" s="144" t="s">
        <v>437</v>
      </c>
    </row>
    <row r="6" spans="1:23" ht="21">
      <c r="A6" s="159"/>
      <c r="B6" s="157"/>
      <c r="C6" s="150"/>
      <c r="D6" s="151"/>
      <c r="E6" s="95" t="s">
        <v>6</v>
      </c>
      <c r="F6" s="95" t="s">
        <v>7</v>
      </c>
      <c r="G6" s="150"/>
      <c r="H6" s="43" t="s">
        <v>6</v>
      </c>
      <c r="I6" s="43" t="s">
        <v>7</v>
      </c>
      <c r="J6" s="150"/>
      <c r="K6" s="43" t="s">
        <v>6</v>
      </c>
      <c r="L6" s="43" t="s">
        <v>7</v>
      </c>
      <c r="M6" s="150"/>
      <c r="N6" s="43" t="s">
        <v>6</v>
      </c>
      <c r="O6" s="43" t="s">
        <v>7</v>
      </c>
      <c r="P6" s="150"/>
      <c r="Q6" s="43" t="s">
        <v>6</v>
      </c>
      <c r="R6" s="43" t="s">
        <v>7</v>
      </c>
      <c r="S6" s="150"/>
      <c r="T6" s="43" t="s">
        <v>6</v>
      </c>
      <c r="U6" s="43" t="s">
        <v>7</v>
      </c>
      <c r="V6" s="144"/>
    </row>
    <row r="7" spans="1:23">
      <c r="A7" s="42">
        <v>1</v>
      </c>
      <c r="B7" s="41">
        <v>2</v>
      </c>
      <c r="C7" s="41">
        <v>3</v>
      </c>
      <c r="D7" s="96">
        <v>4</v>
      </c>
      <c r="E7" s="96">
        <v>5</v>
      </c>
      <c r="F7" s="96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  <c r="R7" s="41">
        <v>18</v>
      </c>
      <c r="S7" s="41">
        <v>19</v>
      </c>
      <c r="T7" s="41">
        <v>20</v>
      </c>
      <c r="U7" s="41">
        <v>21</v>
      </c>
      <c r="V7" s="7">
        <v>22</v>
      </c>
    </row>
    <row r="8" spans="1:23" s="5" customFormat="1">
      <c r="A8" s="40" t="s">
        <v>344</v>
      </c>
      <c r="B8" s="21" t="s">
        <v>345</v>
      </c>
      <c r="C8" s="39" t="s">
        <v>10</v>
      </c>
      <c r="D8" s="99">
        <f>SUM(E8+F8)</f>
        <v>373844.60000000003</v>
      </c>
      <c r="E8" s="99">
        <f t="shared" ref="E8:F8" si="0">SUM(E10)</f>
        <v>9687.2999999999993</v>
      </c>
      <c r="F8" s="99">
        <f t="shared" si="0"/>
        <v>364157.30000000005</v>
      </c>
      <c r="G8" s="39">
        <f>SUM(H8+I8)</f>
        <v>286979.90000000002</v>
      </c>
      <c r="H8" s="39">
        <f t="shared" ref="H8:I8" si="1">SUM(H10)</f>
        <v>17320.2</v>
      </c>
      <c r="I8" s="39">
        <f t="shared" si="1"/>
        <v>269659.7</v>
      </c>
      <c r="J8" s="39">
        <f>SUM(K8+L8)</f>
        <v>0</v>
      </c>
      <c r="K8" s="39">
        <f t="shared" ref="K8:L8" si="2">SUM(K10)</f>
        <v>0</v>
      </c>
      <c r="L8" s="39">
        <f t="shared" si="2"/>
        <v>0</v>
      </c>
      <c r="M8" s="39">
        <f>SUM(N8+O8)</f>
        <v>-286979.90000000002</v>
      </c>
      <c r="N8" s="39">
        <f>SUM(K8-H8)</f>
        <v>-17320.2</v>
      </c>
      <c r="O8" s="39">
        <f>SUM(L8-I8)</f>
        <v>-269659.7</v>
      </c>
      <c r="P8" s="39">
        <f>SUM(Q8+R8)</f>
        <v>0</v>
      </c>
      <c r="Q8" s="39">
        <f t="shared" ref="Q8:R8" si="3">SUM(Q10)</f>
        <v>0</v>
      </c>
      <c r="R8" s="39">
        <f t="shared" si="3"/>
        <v>0</v>
      </c>
      <c r="S8" s="39">
        <f>SUM(T8+U8)</f>
        <v>0</v>
      </c>
      <c r="T8" s="39">
        <f t="shared" ref="T8:U8" si="4">SUM(T10)</f>
        <v>0</v>
      </c>
      <c r="U8" s="39">
        <f t="shared" si="4"/>
        <v>0</v>
      </c>
      <c r="V8" s="27">
        <f>SUM(J8-G8)</f>
        <v>-286979.90000000002</v>
      </c>
    </row>
    <row r="9" spans="1:23">
      <c r="A9" s="44"/>
      <c r="B9" s="11" t="s">
        <v>5</v>
      </c>
      <c r="C9" s="12"/>
      <c r="D9" s="99"/>
      <c r="E9" s="98"/>
      <c r="F9" s="98"/>
      <c r="G9" s="39"/>
      <c r="H9" s="12"/>
      <c r="I9" s="12"/>
      <c r="J9" s="39"/>
      <c r="K9" s="12"/>
      <c r="L9" s="12"/>
      <c r="M9" s="39"/>
      <c r="N9" s="39">
        <f t="shared" ref="N9:N36" si="5">SUM(K9-H9)</f>
        <v>0</v>
      </c>
      <c r="O9" s="39">
        <f t="shared" ref="O9:O36" si="6">SUM(L9-I9)</f>
        <v>0</v>
      </c>
      <c r="P9" s="39"/>
      <c r="Q9" s="12"/>
      <c r="R9" s="12"/>
      <c r="S9" s="39"/>
      <c r="T9" s="12"/>
      <c r="U9" s="12"/>
      <c r="V9" s="27">
        <f t="shared" ref="V9:V36" si="7">SUM(J9-G9)</f>
        <v>0</v>
      </c>
    </row>
    <row r="10" spans="1:23" s="5" customFormat="1">
      <c r="A10" s="40" t="s">
        <v>346</v>
      </c>
      <c r="B10" s="21" t="s">
        <v>347</v>
      </c>
      <c r="C10" s="39" t="s">
        <v>10</v>
      </c>
      <c r="D10" s="99">
        <f t="shared" ref="D10:D36" si="8">SUM(E10+F10)</f>
        <v>373844.60000000003</v>
      </c>
      <c r="E10" s="99">
        <f>SUM(E12+E21)</f>
        <v>9687.2999999999993</v>
      </c>
      <c r="F10" s="99">
        <f>SUM(F12+F21)</f>
        <v>364157.30000000005</v>
      </c>
      <c r="G10" s="39">
        <f t="shared" ref="G10" si="9">SUM(H10+I10)</f>
        <v>286979.90000000002</v>
      </c>
      <c r="H10" s="39">
        <f>SUM(H12+H21)</f>
        <v>17320.2</v>
      </c>
      <c r="I10" s="39">
        <f>SUM(I12+I21)</f>
        <v>269659.7</v>
      </c>
      <c r="J10" s="39">
        <f t="shared" ref="J10" si="10">SUM(K10+L10)</f>
        <v>0</v>
      </c>
      <c r="K10" s="39">
        <f>SUM(K12+K21)</f>
        <v>0</v>
      </c>
      <c r="L10" s="39">
        <f>SUM(L12+L21)</f>
        <v>0</v>
      </c>
      <c r="M10" s="39">
        <f t="shared" ref="M10" si="11">SUM(N10+O10)</f>
        <v>-286979.90000000002</v>
      </c>
      <c r="N10" s="39">
        <f t="shared" si="5"/>
        <v>-17320.2</v>
      </c>
      <c r="O10" s="39">
        <f t="shared" si="6"/>
        <v>-269659.7</v>
      </c>
      <c r="P10" s="39">
        <f t="shared" ref="P10" si="12">SUM(Q10+R10)</f>
        <v>0</v>
      </c>
      <c r="Q10" s="39">
        <f>SUM(Q12+Q21)</f>
        <v>0</v>
      </c>
      <c r="R10" s="39">
        <f>SUM(R12+R21)</f>
        <v>0</v>
      </c>
      <c r="S10" s="39">
        <f t="shared" ref="S10" si="13">SUM(T10+U10)</f>
        <v>0</v>
      </c>
      <c r="T10" s="39">
        <f>SUM(T12+T21)</f>
        <v>0</v>
      </c>
      <c r="U10" s="39">
        <f>SUM(U12+U21)</f>
        <v>0</v>
      </c>
      <c r="V10" s="27">
        <f t="shared" si="7"/>
        <v>-286979.90000000002</v>
      </c>
    </row>
    <row r="11" spans="1:23">
      <c r="A11" s="44"/>
      <c r="B11" s="11" t="s">
        <v>5</v>
      </c>
      <c r="C11" s="12"/>
      <c r="D11" s="99"/>
      <c r="E11" s="98"/>
      <c r="F11" s="98"/>
      <c r="G11" s="39"/>
      <c r="H11" s="12"/>
      <c r="I11" s="12"/>
      <c r="J11" s="39"/>
      <c r="K11" s="12"/>
      <c r="L11" s="12"/>
      <c r="M11" s="39"/>
      <c r="N11" s="39">
        <f t="shared" si="5"/>
        <v>0</v>
      </c>
      <c r="O11" s="39">
        <f t="shared" si="6"/>
        <v>0</v>
      </c>
      <c r="P11" s="39"/>
      <c r="Q11" s="12"/>
      <c r="R11" s="12"/>
      <c r="S11" s="39"/>
      <c r="T11" s="12"/>
      <c r="U11" s="12"/>
      <c r="V11" s="27">
        <f t="shared" si="7"/>
        <v>0</v>
      </c>
    </row>
    <row r="12" spans="1:23" s="5" customFormat="1">
      <c r="A12" s="40" t="s">
        <v>348</v>
      </c>
      <c r="B12" s="21" t="s">
        <v>349</v>
      </c>
      <c r="C12" s="39" t="s">
        <v>10</v>
      </c>
      <c r="D12" s="99">
        <f t="shared" si="8"/>
        <v>0</v>
      </c>
      <c r="E12" s="99">
        <f>SUM(E14)</f>
        <v>0</v>
      </c>
      <c r="F12" s="99">
        <f>SUM(F14)</f>
        <v>0</v>
      </c>
      <c r="G12" s="39">
        <f t="shared" ref="G12" si="14">SUM(H12+I12)</f>
        <v>0</v>
      </c>
      <c r="H12" s="39">
        <f>SUM(H14)</f>
        <v>0</v>
      </c>
      <c r="I12" s="39">
        <f>SUM(I14)</f>
        <v>0</v>
      </c>
      <c r="J12" s="39">
        <f t="shared" ref="J12" si="15">SUM(K12+L12)</f>
        <v>0</v>
      </c>
      <c r="K12" s="39">
        <f>SUM(K14)</f>
        <v>0</v>
      </c>
      <c r="L12" s="39">
        <f>SUM(L14)</f>
        <v>0</v>
      </c>
      <c r="M12" s="39">
        <f t="shared" ref="M12" si="16">SUM(N12+O12)</f>
        <v>0</v>
      </c>
      <c r="N12" s="39">
        <f t="shared" si="5"/>
        <v>0</v>
      </c>
      <c r="O12" s="39">
        <f t="shared" si="6"/>
        <v>0</v>
      </c>
      <c r="P12" s="39">
        <f t="shared" ref="P12" si="17">SUM(Q12+R12)</f>
        <v>0</v>
      </c>
      <c r="Q12" s="39">
        <f>SUM(Q14)</f>
        <v>0</v>
      </c>
      <c r="R12" s="39">
        <f>SUM(R14)</f>
        <v>0</v>
      </c>
      <c r="S12" s="39">
        <f t="shared" ref="S12" si="18">SUM(T12+U12)</f>
        <v>0</v>
      </c>
      <c r="T12" s="39">
        <f>SUM(T14)</f>
        <v>0</v>
      </c>
      <c r="U12" s="39">
        <f>SUM(U14)</f>
        <v>0</v>
      </c>
      <c r="V12" s="27">
        <f t="shared" si="7"/>
        <v>0</v>
      </c>
    </row>
    <row r="13" spans="1:23">
      <c r="A13" s="44"/>
      <c r="B13" s="11" t="s">
        <v>5</v>
      </c>
      <c r="C13" s="12"/>
      <c r="D13" s="99"/>
      <c r="E13" s="98"/>
      <c r="F13" s="98"/>
      <c r="G13" s="39"/>
      <c r="H13" s="12"/>
      <c r="I13" s="12"/>
      <c r="J13" s="39"/>
      <c r="K13" s="12"/>
      <c r="L13" s="12"/>
      <c r="M13" s="39"/>
      <c r="N13" s="39">
        <f t="shared" si="5"/>
        <v>0</v>
      </c>
      <c r="O13" s="39">
        <f t="shared" si="6"/>
        <v>0</v>
      </c>
      <c r="P13" s="39"/>
      <c r="Q13" s="12"/>
      <c r="R13" s="12"/>
      <c r="S13" s="39"/>
      <c r="T13" s="12"/>
      <c r="U13" s="12"/>
      <c r="V13" s="27">
        <f t="shared" si="7"/>
        <v>0</v>
      </c>
    </row>
    <row r="14" spans="1:23" ht="21">
      <c r="A14" s="44" t="s">
        <v>350</v>
      </c>
      <c r="B14" s="11" t="s">
        <v>351</v>
      </c>
      <c r="C14" s="12" t="s">
        <v>10</v>
      </c>
      <c r="D14" s="99">
        <f t="shared" si="8"/>
        <v>0</v>
      </c>
      <c r="E14" s="98">
        <f>SUM(E16)</f>
        <v>0</v>
      </c>
      <c r="F14" s="98">
        <f>SUM(F16)</f>
        <v>0</v>
      </c>
      <c r="G14" s="39">
        <f t="shared" ref="G14" si="19">SUM(H14+I14)</f>
        <v>0</v>
      </c>
      <c r="H14" s="12">
        <f>SUM(H16)</f>
        <v>0</v>
      </c>
      <c r="I14" s="12">
        <f>SUM(I16)</f>
        <v>0</v>
      </c>
      <c r="J14" s="39">
        <f t="shared" ref="J14" si="20">SUM(K14+L14)</f>
        <v>0</v>
      </c>
      <c r="K14" s="12">
        <f>SUM(K16)</f>
        <v>0</v>
      </c>
      <c r="L14" s="12">
        <f>SUM(L16)</f>
        <v>0</v>
      </c>
      <c r="M14" s="39">
        <f t="shared" ref="M14" si="21">SUM(N14+O14)</f>
        <v>0</v>
      </c>
      <c r="N14" s="39">
        <f t="shared" si="5"/>
        <v>0</v>
      </c>
      <c r="O14" s="39">
        <f t="shared" si="6"/>
        <v>0</v>
      </c>
      <c r="P14" s="39">
        <f t="shared" ref="P14" si="22">SUM(Q14+R14)</f>
        <v>0</v>
      </c>
      <c r="Q14" s="12">
        <f>SUM(Q16)</f>
        <v>0</v>
      </c>
      <c r="R14" s="12">
        <f>SUM(R16)</f>
        <v>0</v>
      </c>
      <c r="S14" s="39">
        <f t="shared" ref="S14" si="23">SUM(T14+U14)</f>
        <v>0</v>
      </c>
      <c r="T14" s="12">
        <f>SUM(T16)</f>
        <v>0</v>
      </c>
      <c r="U14" s="12">
        <f>SUM(U16)</f>
        <v>0</v>
      </c>
      <c r="V14" s="27">
        <f t="shared" si="7"/>
        <v>0</v>
      </c>
    </row>
    <row r="15" spans="1:23">
      <c r="A15" s="44"/>
      <c r="B15" s="11" t="s">
        <v>5</v>
      </c>
      <c r="C15" s="12"/>
      <c r="D15" s="99"/>
      <c r="E15" s="98"/>
      <c r="F15" s="98"/>
      <c r="G15" s="39"/>
      <c r="H15" s="12"/>
      <c r="I15" s="12"/>
      <c r="J15" s="39"/>
      <c r="K15" s="12"/>
      <c r="L15" s="12"/>
      <c r="M15" s="39"/>
      <c r="N15" s="39">
        <f t="shared" si="5"/>
        <v>0</v>
      </c>
      <c r="O15" s="39">
        <f t="shared" si="6"/>
        <v>0</v>
      </c>
      <c r="P15" s="39"/>
      <c r="Q15" s="12"/>
      <c r="R15" s="12"/>
      <c r="S15" s="39"/>
      <c r="T15" s="12"/>
      <c r="U15" s="12"/>
      <c r="V15" s="27">
        <f t="shared" si="7"/>
        <v>0</v>
      </c>
    </row>
    <row r="16" spans="1:23">
      <c r="A16" s="44" t="s">
        <v>341</v>
      </c>
      <c r="B16" s="11" t="s">
        <v>352</v>
      </c>
      <c r="C16" s="12" t="s">
        <v>10</v>
      </c>
      <c r="D16" s="99">
        <f t="shared" si="8"/>
        <v>0</v>
      </c>
      <c r="E16" s="98">
        <f>SUM(E18)</f>
        <v>0</v>
      </c>
      <c r="F16" s="98">
        <f>SUM(F18)</f>
        <v>0</v>
      </c>
      <c r="G16" s="39">
        <f t="shared" ref="G16" si="24">SUM(H16+I16)</f>
        <v>0</v>
      </c>
      <c r="H16" s="12">
        <f>SUM(H18)</f>
        <v>0</v>
      </c>
      <c r="I16" s="12">
        <f>SUM(I18)</f>
        <v>0</v>
      </c>
      <c r="J16" s="39">
        <f t="shared" ref="J16" si="25">SUM(K16+L16)</f>
        <v>0</v>
      </c>
      <c r="K16" s="12">
        <f>SUM(K18)</f>
        <v>0</v>
      </c>
      <c r="L16" s="12">
        <f>SUM(L18)</f>
        <v>0</v>
      </c>
      <c r="M16" s="39">
        <f t="shared" ref="M16" si="26">SUM(N16+O16)</f>
        <v>0</v>
      </c>
      <c r="N16" s="39">
        <f t="shared" si="5"/>
        <v>0</v>
      </c>
      <c r="O16" s="39">
        <f t="shared" si="6"/>
        <v>0</v>
      </c>
      <c r="P16" s="39">
        <f t="shared" ref="P16" si="27">SUM(Q16+R16)</f>
        <v>0</v>
      </c>
      <c r="Q16" s="12">
        <f>SUM(Q18)</f>
        <v>0</v>
      </c>
      <c r="R16" s="12">
        <f>SUM(R18)</f>
        <v>0</v>
      </c>
      <c r="S16" s="39">
        <f t="shared" ref="S16" si="28">SUM(T16+U16)</f>
        <v>0</v>
      </c>
      <c r="T16" s="12">
        <f>SUM(T18)</f>
        <v>0</v>
      </c>
      <c r="U16" s="12">
        <f>SUM(U18)</f>
        <v>0</v>
      </c>
      <c r="V16" s="27">
        <f t="shared" si="7"/>
        <v>0</v>
      </c>
    </row>
    <row r="17" spans="1:22">
      <c r="A17" s="44"/>
      <c r="B17" s="11" t="s">
        <v>5</v>
      </c>
      <c r="C17" s="12"/>
      <c r="D17" s="99"/>
      <c r="E17" s="98"/>
      <c r="F17" s="98"/>
      <c r="G17" s="39"/>
      <c r="H17" s="12"/>
      <c r="I17" s="12"/>
      <c r="J17" s="39"/>
      <c r="K17" s="12"/>
      <c r="L17" s="12"/>
      <c r="M17" s="39"/>
      <c r="N17" s="39">
        <f t="shared" si="5"/>
        <v>0</v>
      </c>
      <c r="O17" s="39">
        <f t="shared" si="6"/>
        <v>0</v>
      </c>
      <c r="P17" s="39"/>
      <c r="Q17" s="12"/>
      <c r="R17" s="12"/>
      <c r="S17" s="39"/>
      <c r="T17" s="12"/>
      <c r="U17" s="12"/>
      <c r="V17" s="27">
        <f t="shared" si="7"/>
        <v>0</v>
      </c>
    </row>
    <row r="18" spans="1:22">
      <c r="A18" s="44" t="s">
        <v>353</v>
      </c>
      <c r="B18" s="11" t="s">
        <v>354</v>
      </c>
      <c r="C18" s="12" t="s">
        <v>355</v>
      </c>
      <c r="D18" s="99">
        <f t="shared" si="8"/>
        <v>0</v>
      </c>
      <c r="E18" s="98">
        <f>SUM(E20)</f>
        <v>0</v>
      </c>
      <c r="F18" s="98">
        <f>SUM(F20)</f>
        <v>0</v>
      </c>
      <c r="G18" s="39">
        <f t="shared" ref="G18" si="29">SUM(H18+I18)</f>
        <v>0</v>
      </c>
      <c r="H18" s="12">
        <f>SUM(H20)</f>
        <v>0</v>
      </c>
      <c r="I18" s="12">
        <f>SUM(I20)</f>
        <v>0</v>
      </c>
      <c r="J18" s="39">
        <f t="shared" ref="J18" si="30">SUM(K18+L18)</f>
        <v>0</v>
      </c>
      <c r="K18" s="12">
        <f>SUM(K20)</f>
        <v>0</v>
      </c>
      <c r="L18" s="12">
        <f>SUM(L20)</f>
        <v>0</v>
      </c>
      <c r="M18" s="39">
        <f t="shared" ref="M18" si="31">SUM(N18+O18)</f>
        <v>0</v>
      </c>
      <c r="N18" s="39">
        <f t="shared" si="5"/>
        <v>0</v>
      </c>
      <c r="O18" s="39">
        <f t="shared" si="6"/>
        <v>0</v>
      </c>
      <c r="P18" s="39">
        <f t="shared" ref="P18" si="32">SUM(Q18+R18)</f>
        <v>0</v>
      </c>
      <c r="Q18" s="12">
        <f>SUM(Q20)</f>
        <v>0</v>
      </c>
      <c r="R18" s="12">
        <f>SUM(R20)</f>
        <v>0</v>
      </c>
      <c r="S18" s="39">
        <f t="shared" ref="S18" si="33">SUM(T18+U18)</f>
        <v>0</v>
      </c>
      <c r="T18" s="12">
        <f>SUM(T20)</f>
        <v>0</v>
      </c>
      <c r="U18" s="12">
        <f>SUM(U20)</f>
        <v>0</v>
      </c>
      <c r="V18" s="27">
        <f t="shared" si="7"/>
        <v>0</v>
      </c>
    </row>
    <row r="19" spans="1:22">
      <c r="A19" s="44"/>
      <c r="B19" s="11" t="s">
        <v>198</v>
      </c>
      <c r="C19" s="12"/>
      <c r="D19" s="99"/>
      <c r="E19" s="98"/>
      <c r="F19" s="98"/>
      <c r="G19" s="39"/>
      <c r="H19" s="12"/>
      <c r="I19" s="12"/>
      <c r="J19" s="39"/>
      <c r="K19" s="12"/>
      <c r="L19" s="12"/>
      <c r="M19" s="39"/>
      <c r="N19" s="39">
        <f t="shared" si="5"/>
        <v>0</v>
      </c>
      <c r="O19" s="39">
        <f t="shared" si="6"/>
        <v>0</v>
      </c>
      <c r="P19" s="39"/>
      <c r="Q19" s="12"/>
      <c r="R19" s="12"/>
      <c r="S19" s="39"/>
      <c r="T19" s="12"/>
      <c r="U19" s="12"/>
      <c r="V19" s="27">
        <f t="shared" si="7"/>
        <v>0</v>
      </c>
    </row>
    <row r="20" spans="1:22">
      <c r="A20" s="44" t="s">
        <v>356</v>
      </c>
      <c r="B20" s="23" t="s">
        <v>357</v>
      </c>
      <c r="C20" s="12" t="s">
        <v>10</v>
      </c>
      <c r="D20" s="99">
        <f t="shared" si="8"/>
        <v>0</v>
      </c>
      <c r="E20" s="98"/>
      <c r="F20" s="98"/>
      <c r="G20" s="39">
        <f t="shared" ref="G20:G21" si="34">SUM(H20+I20)</f>
        <v>0</v>
      </c>
      <c r="H20" s="12"/>
      <c r="I20" s="12"/>
      <c r="J20" s="39">
        <f t="shared" ref="J20:J21" si="35">SUM(K20+L20)</f>
        <v>0</v>
      </c>
      <c r="K20" s="12"/>
      <c r="L20" s="12"/>
      <c r="M20" s="39">
        <f t="shared" ref="M20:M21" si="36">SUM(N20+O20)</f>
        <v>0</v>
      </c>
      <c r="N20" s="39">
        <f t="shared" si="5"/>
        <v>0</v>
      </c>
      <c r="O20" s="39">
        <f t="shared" si="6"/>
        <v>0</v>
      </c>
      <c r="P20" s="39">
        <f t="shared" ref="P20:P21" si="37">SUM(Q20+R20)</f>
        <v>0</v>
      </c>
      <c r="Q20" s="12"/>
      <c r="R20" s="12"/>
      <c r="S20" s="39">
        <f t="shared" ref="S20:S21" si="38">SUM(T20+U20)</f>
        <v>0</v>
      </c>
      <c r="T20" s="12"/>
      <c r="U20" s="12"/>
      <c r="V20" s="27">
        <f t="shared" si="7"/>
        <v>0</v>
      </c>
    </row>
    <row r="21" spans="1:22" s="5" customFormat="1">
      <c r="A21" s="40" t="s">
        <v>358</v>
      </c>
      <c r="B21" s="21" t="s">
        <v>359</v>
      </c>
      <c r="C21" s="39" t="s">
        <v>10</v>
      </c>
      <c r="D21" s="99">
        <f t="shared" si="8"/>
        <v>373844.60000000003</v>
      </c>
      <c r="E21" s="99">
        <f>SUM(E23+E26)</f>
        <v>9687.2999999999993</v>
      </c>
      <c r="F21" s="99">
        <f>SUM(F23+F26)</f>
        <v>364157.30000000005</v>
      </c>
      <c r="G21" s="39">
        <f t="shared" si="34"/>
        <v>286979.90000000002</v>
      </c>
      <c r="H21" s="39">
        <f>SUM(H23+H26)</f>
        <v>17320.2</v>
      </c>
      <c r="I21" s="39">
        <f>SUM(I23+I26)</f>
        <v>269659.7</v>
      </c>
      <c r="J21" s="39">
        <f t="shared" si="35"/>
        <v>0</v>
      </c>
      <c r="K21" s="39">
        <f>SUM(K23+K26)</f>
        <v>0</v>
      </c>
      <c r="L21" s="39">
        <f>SUM(L23+L26)</f>
        <v>0</v>
      </c>
      <c r="M21" s="39">
        <f t="shared" si="36"/>
        <v>-286979.90000000002</v>
      </c>
      <c r="N21" s="39">
        <f t="shared" si="5"/>
        <v>-17320.2</v>
      </c>
      <c r="O21" s="39">
        <f t="shared" si="6"/>
        <v>-269659.7</v>
      </c>
      <c r="P21" s="39">
        <f t="shared" si="37"/>
        <v>0</v>
      </c>
      <c r="Q21" s="39">
        <f>SUM(Q23+Q26)</f>
        <v>0</v>
      </c>
      <c r="R21" s="39">
        <f>SUM(R23+R26)</f>
        <v>0</v>
      </c>
      <c r="S21" s="39">
        <f t="shared" si="38"/>
        <v>0</v>
      </c>
      <c r="T21" s="39">
        <f>SUM(T23+T26)</f>
        <v>0</v>
      </c>
      <c r="U21" s="39">
        <f>SUM(U23+U26)</f>
        <v>0</v>
      </c>
      <c r="V21" s="27">
        <f t="shared" si="7"/>
        <v>-286979.90000000002</v>
      </c>
    </row>
    <row r="22" spans="1:22">
      <c r="A22" s="44"/>
      <c r="B22" s="11" t="s">
        <v>5</v>
      </c>
      <c r="C22" s="12"/>
      <c r="D22" s="99"/>
      <c r="E22" s="98"/>
      <c r="F22" s="98"/>
      <c r="G22" s="39"/>
      <c r="H22" s="12"/>
      <c r="I22" s="12"/>
      <c r="J22" s="39"/>
      <c r="K22" s="12"/>
      <c r="L22" s="12"/>
      <c r="M22" s="39"/>
      <c r="N22" s="39">
        <f t="shared" si="5"/>
        <v>0</v>
      </c>
      <c r="O22" s="39">
        <f t="shared" si="6"/>
        <v>0</v>
      </c>
      <c r="P22" s="39"/>
      <c r="Q22" s="12"/>
      <c r="R22" s="12"/>
      <c r="S22" s="39"/>
      <c r="T22" s="12"/>
      <c r="U22" s="12"/>
      <c r="V22" s="27">
        <f t="shared" si="7"/>
        <v>0</v>
      </c>
    </row>
    <row r="23" spans="1:22" ht="21">
      <c r="A23" s="44" t="s">
        <v>360</v>
      </c>
      <c r="B23" s="11" t="s">
        <v>361</v>
      </c>
      <c r="C23" s="12" t="s">
        <v>10</v>
      </c>
      <c r="D23" s="99">
        <f t="shared" si="8"/>
        <v>0</v>
      </c>
      <c r="E23" s="98">
        <f>SUM(E25)</f>
        <v>0</v>
      </c>
      <c r="F23" s="98">
        <f>SUM(F25)</f>
        <v>0</v>
      </c>
      <c r="G23" s="39">
        <f t="shared" ref="G23" si="39">SUM(H23+I23)</f>
        <v>0</v>
      </c>
      <c r="H23" s="12">
        <f>SUM(H25)</f>
        <v>0</v>
      </c>
      <c r="I23" s="12">
        <f>SUM(I25)</f>
        <v>0</v>
      </c>
      <c r="J23" s="39">
        <f t="shared" ref="J23" si="40">SUM(K23+L23)</f>
        <v>0</v>
      </c>
      <c r="K23" s="12">
        <f>SUM(K25)</f>
        <v>0</v>
      </c>
      <c r="L23" s="12">
        <f>SUM(L25)</f>
        <v>0</v>
      </c>
      <c r="M23" s="39">
        <f t="shared" ref="M23" si="41">SUM(N23+O23)</f>
        <v>0</v>
      </c>
      <c r="N23" s="39">
        <f t="shared" si="5"/>
        <v>0</v>
      </c>
      <c r="O23" s="39">
        <f t="shared" si="6"/>
        <v>0</v>
      </c>
      <c r="P23" s="39">
        <f t="shared" ref="P23" si="42">SUM(Q23+R23)</f>
        <v>0</v>
      </c>
      <c r="Q23" s="12">
        <f>SUM(Q25)</f>
        <v>0</v>
      </c>
      <c r="R23" s="12">
        <f>SUM(R25)</f>
        <v>0</v>
      </c>
      <c r="S23" s="39">
        <f t="shared" ref="S23" si="43">SUM(T23+U23)</f>
        <v>0</v>
      </c>
      <c r="T23" s="12">
        <f>SUM(T25)</f>
        <v>0</v>
      </c>
      <c r="U23" s="12">
        <f>SUM(U25)</f>
        <v>0</v>
      </c>
      <c r="V23" s="27">
        <f t="shared" si="7"/>
        <v>0</v>
      </c>
    </row>
    <row r="24" spans="1:22">
      <c r="A24" s="44"/>
      <c r="B24" s="11" t="s">
        <v>5</v>
      </c>
      <c r="C24" s="12"/>
      <c r="D24" s="99"/>
      <c r="E24" s="98"/>
      <c r="F24" s="98"/>
      <c r="G24" s="39"/>
      <c r="H24" s="12"/>
      <c r="I24" s="12"/>
      <c r="J24" s="39"/>
      <c r="K24" s="12"/>
      <c r="L24" s="12"/>
      <c r="M24" s="39"/>
      <c r="N24" s="39">
        <f t="shared" si="5"/>
        <v>0</v>
      </c>
      <c r="O24" s="39">
        <f t="shared" si="6"/>
        <v>0</v>
      </c>
      <c r="P24" s="39"/>
      <c r="Q24" s="12"/>
      <c r="R24" s="12"/>
      <c r="S24" s="39"/>
      <c r="T24" s="12"/>
      <c r="U24" s="12"/>
      <c r="V24" s="27">
        <f t="shared" si="7"/>
        <v>0</v>
      </c>
    </row>
    <row r="25" spans="1:22" ht="21">
      <c r="A25" s="44" t="s">
        <v>362</v>
      </c>
      <c r="B25" s="23" t="s">
        <v>363</v>
      </c>
      <c r="C25" s="12" t="s">
        <v>364</v>
      </c>
      <c r="D25" s="99">
        <f t="shared" si="8"/>
        <v>0</v>
      </c>
      <c r="E25" s="98"/>
      <c r="F25" s="98"/>
      <c r="G25" s="39">
        <f t="shared" ref="G25:G27" si="44">SUM(H25+I25)</f>
        <v>0</v>
      </c>
      <c r="H25" s="12"/>
      <c r="I25" s="12"/>
      <c r="J25" s="39">
        <f t="shared" ref="J25:J27" si="45">SUM(K25+L25)</f>
        <v>0</v>
      </c>
      <c r="K25" s="12"/>
      <c r="L25" s="12"/>
      <c r="M25" s="39">
        <f t="shared" ref="M25:M27" si="46">SUM(N25+O25)</f>
        <v>0</v>
      </c>
      <c r="N25" s="39">
        <f t="shared" si="5"/>
        <v>0</v>
      </c>
      <c r="O25" s="39">
        <f t="shared" si="6"/>
        <v>0</v>
      </c>
      <c r="P25" s="39">
        <f t="shared" ref="P25:P27" si="47">SUM(Q25+R25)</f>
        <v>0</v>
      </c>
      <c r="Q25" s="12"/>
      <c r="R25" s="12"/>
      <c r="S25" s="39">
        <f t="shared" ref="S25:S27" si="48">SUM(T25+U25)</f>
        <v>0</v>
      </c>
      <c r="T25" s="12"/>
      <c r="U25" s="12"/>
      <c r="V25" s="27">
        <f t="shared" si="7"/>
        <v>0</v>
      </c>
    </row>
    <row r="26" spans="1:22" s="5" customFormat="1" ht="31.5">
      <c r="A26" s="40" t="s">
        <v>365</v>
      </c>
      <c r="B26" s="21" t="s">
        <v>366</v>
      </c>
      <c r="C26" s="39" t="s">
        <v>10</v>
      </c>
      <c r="D26" s="99">
        <f t="shared" si="8"/>
        <v>373844.60000000003</v>
      </c>
      <c r="E26" s="99">
        <f>SUM(E27)</f>
        <v>9687.2999999999993</v>
      </c>
      <c r="F26" s="99">
        <f>SUM(F27)</f>
        <v>364157.30000000005</v>
      </c>
      <c r="G26" s="39">
        <f t="shared" si="44"/>
        <v>286979.90000000002</v>
      </c>
      <c r="H26" s="39">
        <f>SUM(H27)</f>
        <v>17320.2</v>
      </c>
      <c r="I26" s="39">
        <f>SUM(I27)</f>
        <v>269659.7</v>
      </c>
      <c r="J26" s="39">
        <f t="shared" si="45"/>
        <v>0</v>
      </c>
      <c r="K26" s="39">
        <f>SUM(K27)</f>
        <v>0</v>
      </c>
      <c r="L26" s="39">
        <f>SUM(L27)</f>
        <v>0</v>
      </c>
      <c r="M26" s="39">
        <f t="shared" si="46"/>
        <v>-286979.90000000002</v>
      </c>
      <c r="N26" s="39">
        <f t="shared" si="5"/>
        <v>-17320.2</v>
      </c>
      <c r="O26" s="39">
        <f t="shared" si="6"/>
        <v>-269659.7</v>
      </c>
      <c r="P26" s="39">
        <f t="shared" si="47"/>
        <v>0</v>
      </c>
      <c r="Q26" s="39">
        <f>SUM(Q27)</f>
        <v>0</v>
      </c>
      <c r="R26" s="39">
        <f>SUM(R27)</f>
        <v>0</v>
      </c>
      <c r="S26" s="39">
        <f t="shared" si="48"/>
        <v>0</v>
      </c>
      <c r="T26" s="39">
        <f>SUM(T27)</f>
        <v>0</v>
      </c>
      <c r="U26" s="39">
        <f>SUM(U27)</f>
        <v>0</v>
      </c>
      <c r="V26" s="27">
        <f t="shared" si="7"/>
        <v>-286979.90000000002</v>
      </c>
    </row>
    <row r="27" spans="1:22" ht="31.5">
      <c r="A27" s="42" t="s">
        <v>1</v>
      </c>
      <c r="B27" s="43" t="s">
        <v>288</v>
      </c>
      <c r="C27" s="41" t="s">
        <v>289</v>
      </c>
      <c r="D27" s="99">
        <f t="shared" si="8"/>
        <v>373844.60000000003</v>
      </c>
      <c r="E27" s="96">
        <v>9687.2999999999993</v>
      </c>
      <c r="F27" s="96">
        <f>SUM(F29+F33)</f>
        <v>364157.30000000005</v>
      </c>
      <c r="G27" s="39">
        <f t="shared" si="44"/>
        <v>286979.90000000002</v>
      </c>
      <c r="H27" s="41">
        <v>17320.2</v>
      </c>
      <c r="I27" s="41">
        <f>SUM(I29+I33)</f>
        <v>269659.7</v>
      </c>
      <c r="J27" s="39">
        <f t="shared" si="45"/>
        <v>0</v>
      </c>
      <c r="K27" s="41">
        <f>SUM(K29+K33)</f>
        <v>0</v>
      </c>
      <c r="L27" s="41">
        <f>SUM(L29+L33)</f>
        <v>0</v>
      </c>
      <c r="M27" s="39">
        <f t="shared" si="46"/>
        <v>-286979.90000000002</v>
      </c>
      <c r="N27" s="39">
        <f t="shared" si="5"/>
        <v>-17320.2</v>
      </c>
      <c r="O27" s="39">
        <f t="shared" si="6"/>
        <v>-269659.7</v>
      </c>
      <c r="P27" s="39">
        <f t="shared" si="47"/>
        <v>0</v>
      </c>
      <c r="Q27" s="41">
        <f>SUM(Q29+Q33)</f>
        <v>0</v>
      </c>
      <c r="R27" s="41">
        <f>SUM(R29+R33)</f>
        <v>0</v>
      </c>
      <c r="S27" s="39">
        <f t="shared" si="48"/>
        <v>0</v>
      </c>
      <c r="T27" s="41">
        <f>SUM(T29+T33)</f>
        <v>0</v>
      </c>
      <c r="U27" s="41">
        <f>SUM(U29+U33)</f>
        <v>0</v>
      </c>
      <c r="V27" s="27">
        <f t="shared" si="7"/>
        <v>-286979.90000000002</v>
      </c>
    </row>
    <row r="28" spans="1:22">
      <c r="A28" s="44"/>
      <c r="B28" s="11" t="s">
        <v>5</v>
      </c>
      <c r="C28" s="12"/>
      <c r="D28" s="99"/>
      <c r="E28" s="98"/>
      <c r="F28" s="98"/>
      <c r="G28" s="39"/>
      <c r="H28" s="12"/>
      <c r="I28" s="12"/>
      <c r="J28" s="39"/>
      <c r="K28" s="12"/>
      <c r="L28" s="12"/>
      <c r="M28" s="39"/>
      <c r="N28" s="39">
        <f t="shared" si="5"/>
        <v>0</v>
      </c>
      <c r="O28" s="39">
        <f t="shared" si="6"/>
        <v>0</v>
      </c>
      <c r="P28" s="39"/>
      <c r="Q28" s="12"/>
      <c r="R28" s="12"/>
      <c r="S28" s="39"/>
      <c r="T28" s="12"/>
      <c r="U28" s="12"/>
      <c r="V28" s="27">
        <f t="shared" si="7"/>
        <v>0</v>
      </c>
    </row>
    <row r="29" spans="1:22" ht="31.5">
      <c r="A29" s="44" t="s">
        <v>367</v>
      </c>
      <c r="B29" s="11" t="s">
        <v>368</v>
      </c>
      <c r="C29" s="12" t="s">
        <v>369</v>
      </c>
      <c r="D29" s="99">
        <f t="shared" si="8"/>
        <v>300047</v>
      </c>
      <c r="E29" s="98">
        <f>SUM(E31+E32)</f>
        <v>300047</v>
      </c>
      <c r="F29" s="98">
        <f>SUM(F31+F32)</f>
        <v>0</v>
      </c>
      <c r="G29" s="39">
        <f t="shared" ref="G29" si="49">SUM(H29+I29)</f>
        <v>252220.40000000002</v>
      </c>
      <c r="H29" s="12">
        <f>SUM(H31+H32)</f>
        <v>252220.40000000002</v>
      </c>
      <c r="I29" s="12">
        <f>SUM(I31+I32)</f>
        <v>0</v>
      </c>
      <c r="J29" s="39">
        <f t="shared" ref="J29" si="50">SUM(K29+L29)</f>
        <v>0</v>
      </c>
      <c r="K29" s="12">
        <f>SUM(K31+K32)</f>
        <v>0</v>
      </c>
      <c r="L29" s="12">
        <f>SUM(L31+L32)</f>
        <v>0</v>
      </c>
      <c r="M29" s="39">
        <f t="shared" ref="M29" si="51">SUM(N29+O29)</f>
        <v>-252220.40000000002</v>
      </c>
      <c r="N29" s="39">
        <f t="shared" si="5"/>
        <v>-252220.40000000002</v>
      </c>
      <c r="O29" s="39">
        <f t="shared" si="6"/>
        <v>0</v>
      </c>
      <c r="P29" s="39">
        <f t="shared" ref="P29" si="52">SUM(Q29+R29)</f>
        <v>0</v>
      </c>
      <c r="Q29" s="12">
        <f>SUM(Q31+Q32)</f>
        <v>0</v>
      </c>
      <c r="R29" s="12">
        <f>SUM(R31+R32)</f>
        <v>0</v>
      </c>
      <c r="S29" s="39">
        <f t="shared" ref="S29" si="53">SUM(T29+U29)</f>
        <v>0</v>
      </c>
      <c r="T29" s="12">
        <f>SUM(T31+T32)</f>
        <v>0</v>
      </c>
      <c r="U29" s="12">
        <f>SUM(U31+U32)</f>
        <v>0</v>
      </c>
      <c r="V29" s="27">
        <f t="shared" si="7"/>
        <v>-252220.40000000002</v>
      </c>
    </row>
    <row r="30" spans="1:22">
      <c r="A30" s="44"/>
      <c r="B30" s="11" t="s">
        <v>198</v>
      </c>
      <c r="C30" s="12"/>
      <c r="D30" s="99"/>
      <c r="E30" s="98"/>
      <c r="F30" s="98"/>
      <c r="G30" s="39"/>
      <c r="H30" s="12"/>
      <c r="I30" s="12"/>
      <c r="J30" s="39"/>
      <c r="K30" s="12"/>
      <c r="L30" s="12"/>
      <c r="M30" s="39"/>
      <c r="N30" s="39">
        <f t="shared" si="5"/>
        <v>0</v>
      </c>
      <c r="O30" s="39">
        <f t="shared" si="6"/>
        <v>0</v>
      </c>
      <c r="P30" s="39"/>
      <c r="Q30" s="12"/>
      <c r="R30" s="12"/>
      <c r="S30" s="39"/>
      <c r="T30" s="12"/>
      <c r="U30" s="12"/>
      <c r="V30" s="27">
        <f t="shared" si="7"/>
        <v>0</v>
      </c>
    </row>
    <row r="31" spans="1:22" ht="52.5">
      <c r="A31" s="44" t="s">
        <v>370</v>
      </c>
      <c r="B31" s="23" t="s">
        <v>371</v>
      </c>
      <c r="C31" s="12" t="s">
        <v>10</v>
      </c>
      <c r="D31" s="99">
        <f t="shared" si="8"/>
        <v>9687.2999999999993</v>
      </c>
      <c r="E31" s="98">
        <v>9687.2999999999993</v>
      </c>
      <c r="F31" s="98"/>
      <c r="G31" s="39">
        <f t="shared" ref="G31:G33" si="54">SUM(H31+I31)</f>
        <v>17320.2</v>
      </c>
      <c r="H31" s="12">
        <v>17320.2</v>
      </c>
      <c r="I31" s="12"/>
      <c r="J31" s="39">
        <f t="shared" ref="J31:J33" si="55">SUM(K31+L31)</f>
        <v>0</v>
      </c>
      <c r="K31" s="12"/>
      <c r="L31" s="12"/>
      <c r="M31" s="39">
        <f t="shared" ref="M31:M33" si="56">SUM(N31+O31)</f>
        <v>-17320.2</v>
      </c>
      <c r="N31" s="39">
        <f t="shared" si="5"/>
        <v>-17320.2</v>
      </c>
      <c r="O31" s="39">
        <f t="shared" si="6"/>
        <v>0</v>
      </c>
      <c r="P31" s="39">
        <f t="shared" ref="P31:P33" si="57">SUM(Q31+R31)</f>
        <v>0</v>
      </c>
      <c r="Q31" s="12"/>
      <c r="R31" s="12"/>
      <c r="S31" s="39">
        <f t="shared" ref="S31:S33" si="58">SUM(T31+U31)</f>
        <v>0</v>
      </c>
      <c r="T31" s="12"/>
      <c r="U31" s="12"/>
      <c r="V31" s="27">
        <f t="shared" si="7"/>
        <v>-17320.2</v>
      </c>
    </row>
    <row r="32" spans="1:22" ht="21">
      <c r="A32" s="44" t="s">
        <v>372</v>
      </c>
      <c r="B32" s="23" t="s">
        <v>373</v>
      </c>
      <c r="C32" s="12" t="s">
        <v>10</v>
      </c>
      <c r="D32" s="99">
        <f t="shared" si="8"/>
        <v>290359.7</v>
      </c>
      <c r="E32" s="98">
        <v>290359.7</v>
      </c>
      <c r="F32" s="98"/>
      <c r="G32" s="39">
        <f t="shared" si="54"/>
        <v>234900.2</v>
      </c>
      <c r="H32" s="12">
        <v>234900.2</v>
      </c>
      <c r="I32" s="12"/>
      <c r="J32" s="39">
        <f t="shared" si="55"/>
        <v>0</v>
      </c>
      <c r="K32" s="12"/>
      <c r="L32" s="12"/>
      <c r="M32" s="39">
        <f t="shared" si="56"/>
        <v>-234900.2</v>
      </c>
      <c r="N32" s="39">
        <f t="shared" si="5"/>
        <v>-234900.2</v>
      </c>
      <c r="O32" s="39">
        <f t="shared" si="6"/>
        <v>0</v>
      </c>
      <c r="P32" s="39">
        <f t="shared" si="57"/>
        <v>0</v>
      </c>
      <c r="Q32" s="12"/>
      <c r="R32" s="12"/>
      <c r="S32" s="39">
        <f t="shared" si="58"/>
        <v>0</v>
      </c>
      <c r="T32" s="12"/>
      <c r="U32" s="12"/>
      <c r="V32" s="27">
        <f t="shared" si="7"/>
        <v>-234900.2</v>
      </c>
    </row>
    <row r="33" spans="1:22" ht="21">
      <c r="A33" s="44" t="s">
        <v>374</v>
      </c>
      <c r="B33" s="11" t="s">
        <v>375</v>
      </c>
      <c r="C33" s="12" t="s">
        <v>376</v>
      </c>
      <c r="D33" s="99">
        <f t="shared" si="8"/>
        <v>364157.30000000005</v>
      </c>
      <c r="E33" s="98">
        <f>SUM(E35+E36)</f>
        <v>0</v>
      </c>
      <c r="F33" s="98">
        <f>SUM(F35+F36)</f>
        <v>364157.30000000005</v>
      </c>
      <c r="G33" s="39">
        <f t="shared" si="54"/>
        <v>269659.7</v>
      </c>
      <c r="H33" s="12">
        <f>SUM(H35+H36)</f>
        <v>0</v>
      </c>
      <c r="I33" s="12">
        <f>SUM(I35+I36)</f>
        <v>269659.7</v>
      </c>
      <c r="J33" s="39">
        <f t="shared" si="55"/>
        <v>0</v>
      </c>
      <c r="K33" s="12">
        <f>SUM(K35+K36)</f>
        <v>0</v>
      </c>
      <c r="L33" s="12">
        <f>SUM(L35+L36)</f>
        <v>0</v>
      </c>
      <c r="M33" s="39">
        <f t="shared" si="56"/>
        <v>-269659.7</v>
      </c>
      <c r="N33" s="39">
        <f t="shared" si="5"/>
        <v>0</v>
      </c>
      <c r="O33" s="39">
        <f t="shared" si="6"/>
        <v>-269659.7</v>
      </c>
      <c r="P33" s="39">
        <f t="shared" si="57"/>
        <v>0</v>
      </c>
      <c r="Q33" s="12">
        <f>SUM(Q35+Q36)</f>
        <v>0</v>
      </c>
      <c r="R33" s="12">
        <f>SUM(R35+R36)</f>
        <v>0</v>
      </c>
      <c r="S33" s="39">
        <f t="shared" si="58"/>
        <v>0</v>
      </c>
      <c r="T33" s="12">
        <f>SUM(T35+T36)</f>
        <v>0</v>
      </c>
      <c r="U33" s="12">
        <f>SUM(U35+U36)</f>
        <v>0</v>
      </c>
      <c r="V33" s="27">
        <f t="shared" si="7"/>
        <v>-269659.7</v>
      </c>
    </row>
    <row r="34" spans="1:22">
      <c r="A34" s="44"/>
      <c r="B34" s="11" t="s">
        <v>198</v>
      </c>
      <c r="C34" s="12"/>
      <c r="D34" s="99"/>
      <c r="E34" s="98"/>
      <c r="F34" s="98"/>
      <c r="G34" s="39"/>
      <c r="H34" s="12"/>
      <c r="I34" s="12"/>
      <c r="J34" s="39"/>
      <c r="K34" s="12"/>
      <c r="L34" s="12"/>
      <c r="M34" s="39"/>
      <c r="N34" s="39">
        <f t="shared" si="5"/>
        <v>0</v>
      </c>
      <c r="O34" s="39">
        <f t="shared" si="6"/>
        <v>0</v>
      </c>
      <c r="P34" s="39"/>
      <c r="Q34" s="12"/>
      <c r="R34" s="12"/>
      <c r="S34" s="39"/>
      <c r="T34" s="12"/>
      <c r="U34" s="12"/>
      <c r="V34" s="27">
        <f t="shared" si="7"/>
        <v>0</v>
      </c>
    </row>
    <row r="35" spans="1:22" ht="42">
      <c r="A35" s="44" t="s">
        <v>377</v>
      </c>
      <c r="B35" s="23" t="s">
        <v>378</v>
      </c>
      <c r="C35" s="12" t="s">
        <v>10</v>
      </c>
      <c r="D35" s="99">
        <f t="shared" si="8"/>
        <v>73797.600000000006</v>
      </c>
      <c r="E35" s="98"/>
      <c r="F35" s="98">
        <v>73797.600000000006</v>
      </c>
      <c r="G35" s="39">
        <f t="shared" ref="G35:G36" si="59">SUM(H35+I35)</f>
        <v>34759.5</v>
      </c>
      <c r="H35" s="12"/>
      <c r="I35" s="12">
        <v>34759.5</v>
      </c>
      <c r="J35" s="39">
        <f t="shared" ref="J35:J36" si="60">SUM(K35+L35)</f>
        <v>0</v>
      </c>
      <c r="K35" s="12"/>
      <c r="L35" s="12"/>
      <c r="M35" s="39">
        <f t="shared" ref="M35:M36" si="61">SUM(N35+O35)</f>
        <v>-34759.5</v>
      </c>
      <c r="N35" s="39">
        <f t="shared" si="5"/>
        <v>0</v>
      </c>
      <c r="O35" s="39">
        <f t="shared" si="6"/>
        <v>-34759.5</v>
      </c>
      <c r="P35" s="39">
        <f t="shared" ref="P35:P36" si="62">SUM(Q35+R35)</f>
        <v>0</v>
      </c>
      <c r="Q35" s="12"/>
      <c r="R35" s="12"/>
      <c r="S35" s="39">
        <f t="shared" ref="S35:S36" si="63">SUM(T35+U35)</f>
        <v>0</v>
      </c>
      <c r="T35" s="12"/>
      <c r="U35" s="12"/>
      <c r="V35" s="27">
        <f t="shared" si="7"/>
        <v>-34759.5</v>
      </c>
    </row>
    <row r="36" spans="1:22" ht="42.75" thickBot="1">
      <c r="A36" s="14" t="s">
        <v>379</v>
      </c>
      <c r="B36" s="24" t="s">
        <v>380</v>
      </c>
      <c r="C36" s="16" t="s">
        <v>10</v>
      </c>
      <c r="D36" s="105">
        <f t="shared" si="8"/>
        <v>290359.7</v>
      </c>
      <c r="E36" s="101"/>
      <c r="F36" s="101">
        <v>290359.7</v>
      </c>
      <c r="G36" s="91">
        <f t="shared" si="59"/>
        <v>234900.2</v>
      </c>
      <c r="H36" s="16"/>
      <c r="I36" s="16">
        <v>234900.2</v>
      </c>
      <c r="J36" s="91">
        <f t="shared" si="60"/>
        <v>0</v>
      </c>
      <c r="K36" s="16"/>
      <c r="L36" s="16"/>
      <c r="M36" s="91">
        <f t="shared" si="61"/>
        <v>-234900.2</v>
      </c>
      <c r="N36" s="91">
        <f t="shared" si="5"/>
        <v>0</v>
      </c>
      <c r="O36" s="91">
        <f t="shared" si="6"/>
        <v>-234900.2</v>
      </c>
      <c r="P36" s="91">
        <f t="shared" si="62"/>
        <v>0</v>
      </c>
      <c r="Q36" s="16"/>
      <c r="R36" s="16"/>
      <c r="S36" s="91">
        <f t="shared" si="63"/>
        <v>0</v>
      </c>
      <c r="T36" s="16"/>
      <c r="U36" s="16"/>
      <c r="V36" s="28">
        <f t="shared" si="7"/>
        <v>-234900.2</v>
      </c>
    </row>
    <row r="41" spans="1:22">
      <c r="A41" s="155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</row>
  </sheetData>
  <mergeCells count="24">
    <mergeCell ref="A2:U2"/>
    <mergeCell ref="J4:L4"/>
    <mergeCell ref="P4:R4"/>
    <mergeCell ref="S4:U4"/>
    <mergeCell ref="J5:J6"/>
    <mergeCell ref="K5:L5"/>
    <mergeCell ref="P5:P6"/>
    <mergeCell ref="C4:C6"/>
    <mergeCell ref="D4:F4"/>
    <mergeCell ref="G4:I4"/>
    <mergeCell ref="D5:D6"/>
    <mergeCell ref="E5:F5"/>
    <mergeCell ref="G5:G6"/>
    <mergeCell ref="H5:I5"/>
    <mergeCell ref="M4:O4"/>
    <mergeCell ref="M5:M6"/>
    <mergeCell ref="N5:O5"/>
    <mergeCell ref="B4:B6"/>
    <mergeCell ref="A4:A6"/>
    <mergeCell ref="A41:V41"/>
    <mergeCell ref="V5:V6"/>
    <mergeCell ref="Q5:R5"/>
    <mergeCell ref="S5:S6"/>
    <mergeCell ref="T5:U5"/>
  </mergeCells>
  <pageMargins left="0.2" right="0.2" top="0.2" bottom="0.2" header="0.2" footer="0.2"/>
  <pageSetup paperSize="9" scale="6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225"/>
  <sheetViews>
    <sheetView topLeftCell="A190" zoomScaleNormal="100" workbookViewId="0">
      <selection activeCell="A225" sqref="A225:Y225"/>
    </sheetView>
  </sheetViews>
  <sheetFormatPr defaultRowHeight="10.5"/>
  <cols>
    <col min="1" max="1" width="5.5" style="2" customWidth="1"/>
    <col min="2" max="2" width="7.1640625" style="2" bestFit="1" customWidth="1"/>
    <col min="3" max="3" width="6.6640625" style="2" bestFit="1" customWidth="1"/>
    <col min="4" max="4" width="5.1640625" style="4" bestFit="1" customWidth="1"/>
    <col min="5" max="5" width="58.6640625" style="6" customWidth="1"/>
    <col min="6" max="6" width="9.1640625" style="4" customWidth="1"/>
    <col min="7" max="9" width="13" style="125" customWidth="1"/>
    <col min="10" max="12" width="13" style="4" customWidth="1"/>
    <col min="13" max="13" width="13.1640625" style="1" customWidth="1"/>
    <col min="14" max="14" width="13.33203125" style="1" customWidth="1"/>
    <col min="15" max="15" width="12.33203125" style="1" customWidth="1"/>
    <col min="16" max="17" width="13" style="1" bestFit="1" customWidth="1"/>
    <col min="18" max="18" width="12.33203125" style="1" customWidth="1"/>
    <col min="19" max="19" width="13" style="1" bestFit="1" customWidth="1"/>
    <col min="20" max="21" width="14.33203125" style="1" customWidth="1"/>
    <col min="22" max="22" width="13.1640625" style="1" customWidth="1"/>
    <col min="23" max="24" width="14.5" style="1" customWidth="1"/>
    <col min="25" max="25" width="24.6640625" customWidth="1"/>
  </cols>
  <sheetData>
    <row r="1" spans="1:25" ht="19.5" customHeight="1">
      <c r="O1" s="4"/>
      <c r="P1" s="4"/>
      <c r="Q1" s="4"/>
      <c r="R1" s="4"/>
      <c r="U1" s="4"/>
      <c r="Y1" s="29" t="s">
        <v>391</v>
      </c>
    </row>
    <row r="2" spans="1:25" ht="29.45" customHeight="1">
      <c r="A2" s="168" t="s">
        <v>439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</row>
    <row r="3" spans="1:25" ht="11.25" thickBot="1">
      <c r="A3" s="17"/>
      <c r="B3" s="17"/>
      <c r="C3" s="17"/>
      <c r="D3" s="22"/>
      <c r="E3" s="25"/>
      <c r="F3" s="22"/>
      <c r="G3" s="126"/>
      <c r="H3" s="126"/>
      <c r="I3" s="126"/>
      <c r="J3" s="22"/>
      <c r="K3" s="22"/>
      <c r="L3" s="22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Y3" s="20" t="s">
        <v>0</v>
      </c>
    </row>
    <row r="4" spans="1:25" ht="28.9" customHeight="1">
      <c r="A4" s="171" t="s">
        <v>1</v>
      </c>
      <c r="B4" s="165" t="s">
        <v>187</v>
      </c>
      <c r="C4" s="165" t="s">
        <v>188</v>
      </c>
      <c r="D4" s="165" t="s">
        <v>189</v>
      </c>
      <c r="E4" s="169" t="s">
        <v>381</v>
      </c>
      <c r="F4" s="165" t="s">
        <v>3</v>
      </c>
      <c r="G4" s="164" t="s">
        <v>440</v>
      </c>
      <c r="H4" s="164"/>
      <c r="I4" s="164"/>
      <c r="J4" s="165" t="s">
        <v>435</v>
      </c>
      <c r="K4" s="165"/>
      <c r="L4" s="165"/>
      <c r="M4" s="165" t="s">
        <v>183</v>
      </c>
      <c r="N4" s="165"/>
      <c r="O4" s="165"/>
      <c r="P4" s="169" t="s">
        <v>434</v>
      </c>
      <c r="Q4" s="169"/>
      <c r="R4" s="169"/>
      <c r="S4" s="165" t="s">
        <v>184</v>
      </c>
      <c r="T4" s="165"/>
      <c r="U4" s="165"/>
      <c r="V4" s="165" t="s">
        <v>433</v>
      </c>
      <c r="W4" s="165"/>
      <c r="X4" s="165"/>
      <c r="Y4" s="55" t="s">
        <v>392</v>
      </c>
    </row>
    <row r="5" spans="1:25">
      <c r="A5" s="172"/>
      <c r="B5" s="167"/>
      <c r="C5" s="167"/>
      <c r="D5" s="167"/>
      <c r="E5" s="170"/>
      <c r="F5" s="167"/>
      <c r="G5" s="166" t="s">
        <v>4</v>
      </c>
      <c r="H5" s="166" t="s">
        <v>5</v>
      </c>
      <c r="I5" s="166"/>
      <c r="J5" s="167" t="s">
        <v>4</v>
      </c>
      <c r="K5" s="167" t="s">
        <v>5</v>
      </c>
      <c r="L5" s="167"/>
      <c r="M5" s="167" t="s">
        <v>4</v>
      </c>
      <c r="N5" s="167" t="s">
        <v>5</v>
      </c>
      <c r="O5" s="167"/>
      <c r="P5" s="167" t="s">
        <v>4</v>
      </c>
      <c r="Q5" s="167" t="s">
        <v>5</v>
      </c>
      <c r="R5" s="167"/>
      <c r="S5" s="167" t="s">
        <v>4</v>
      </c>
      <c r="T5" s="167" t="s">
        <v>5</v>
      </c>
      <c r="U5" s="167"/>
      <c r="V5" s="167" t="s">
        <v>4</v>
      </c>
      <c r="W5" s="167" t="s">
        <v>5</v>
      </c>
      <c r="X5" s="167"/>
      <c r="Y5" s="163" t="s">
        <v>437</v>
      </c>
    </row>
    <row r="6" spans="1:25" ht="21">
      <c r="A6" s="172"/>
      <c r="B6" s="167"/>
      <c r="C6" s="167"/>
      <c r="D6" s="167"/>
      <c r="E6" s="170"/>
      <c r="F6" s="167"/>
      <c r="G6" s="166"/>
      <c r="H6" s="104" t="s">
        <v>6</v>
      </c>
      <c r="I6" s="104" t="s">
        <v>7</v>
      </c>
      <c r="J6" s="167"/>
      <c r="K6" s="93" t="s">
        <v>6</v>
      </c>
      <c r="L6" s="93" t="s">
        <v>7</v>
      </c>
      <c r="M6" s="167"/>
      <c r="N6" s="93" t="s">
        <v>6</v>
      </c>
      <c r="O6" s="93" t="s">
        <v>7</v>
      </c>
      <c r="P6" s="167"/>
      <c r="Q6" s="93" t="s">
        <v>6</v>
      </c>
      <c r="R6" s="93" t="s">
        <v>7</v>
      </c>
      <c r="S6" s="167"/>
      <c r="T6" s="93" t="s">
        <v>6</v>
      </c>
      <c r="U6" s="93" t="s">
        <v>7</v>
      </c>
      <c r="V6" s="167"/>
      <c r="W6" s="93" t="s">
        <v>6</v>
      </c>
      <c r="X6" s="93" t="s">
        <v>7</v>
      </c>
      <c r="Y6" s="163"/>
    </row>
    <row r="7" spans="1:25">
      <c r="A7" s="75">
        <v>1</v>
      </c>
      <c r="B7" s="76">
        <v>2</v>
      </c>
      <c r="C7" s="76">
        <v>3</v>
      </c>
      <c r="D7" s="76">
        <v>4</v>
      </c>
      <c r="E7" s="76">
        <v>5</v>
      </c>
      <c r="F7" s="76">
        <v>6</v>
      </c>
      <c r="G7" s="127">
        <v>7</v>
      </c>
      <c r="H7" s="127">
        <v>8</v>
      </c>
      <c r="I7" s="127">
        <v>9</v>
      </c>
      <c r="J7" s="76">
        <v>10</v>
      </c>
      <c r="K7" s="76">
        <v>11</v>
      </c>
      <c r="L7" s="76">
        <v>12</v>
      </c>
      <c r="M7" s="76">
        <v>13</v>
      </c>
      <c r="N7" s="76">
        <v>14</v>
      </c>
      <c r="O7" s="76">
        <v>15</v>
      </c>
      <c r="P7" s="76">
        <v>16</v>
      </c>
      <c r="Q7" s="76">
        <v>17</v>
      </c>
      <c r="R7" s="76">
        <v>18</v>
      </c>
      <c r="S7" s="76">
        <v>19</v>
      </c>
      <c r="T7" s="76">
        <v>20</v>
      </c>
      <c r="U7" s="76">
        <v>21</v>
      </c>
      <c r="V7" s="76">
        <v>22</v>
      </c>
      <c r="W7" s="76">
        <v>23</v>
      </c>
      <c r="X7" s="76">
        <v>24</v>
      </c>
      <c r="Y7" s="84">
        <v>22</v>
      </c>
    </row>
    <row r="8" spans="1:25" s="5" customFormat="1">
      <c r="A8" s="77" t="s">
        <v>10</v>
      </c>
      <c r="B8" s="78" t="s">
        <v>10</v>
      </c>
      <c r="C8" s="78" t="s">
        <v>10</v>
      </c>
      <c r="D8" s="78" t="s">
        <v>10</v>
      </c>
      <c r="E8" s="38" t="s">
        <v>190</v>
      </c>
      <c r="F8" s="85"/>
      <c r="G8" s="128">
        <f>SUM(H8+I8)</f>
        <v>2123305.4</v>
      </c>
      <c r="H8" s="128">
        <f>SUM(H9+H59+H64+H72+H93+H113+H156+H189+H206+H213+H215)</f>
        <v>1691858.7</v>
      </c>
      <c r="I8" s="128">
        <f>SUM(I9+I64+I72+I93+I113+I156+I189+I206+I213+I215)</f>
        <v>431446.70000000007</v>
      </c>
      <c r="J8" s="56">
        <f>SUM(K8+L8)</f>
        <v>2485484.6</v>
      </c>
      <c r="K8" s="56">
        <f>SUM(K9+K64+K72+K93+K113+K156+K189+K206+K213+K215)</f>
        <v>1902842.2</v>
      </c>
      <c r="L8" s="56">
        <f>SUM(L9+L64+L72+L93+L113+L156+L189+L206+L213+L215)</f>
        <v>582642.4</v>
      </c>
      <c r="M8" s="56">
        <f>SUM(N8+O8)</f>
        <v>2332767</v>
      </c>
      <c r="N8" s="56">
        <f>SUM(N9+N64+N72+N93+N113+N156+N189+N206+N213+N215)</f>
        <v>2332767</v>
      </c>
      <c r="O8" s="56">
        <f>SUM(O9+O64+O72+O93+O113+O156+O189+O206+O213+O215)</f>
        <v>0</v>
      </c>
      <c r="P8" s="56">
        <f>SUM(Q8+R8)</f>
        <v>-152717.59999999998</v>
      </c>
      <c r="Q8" s="56">
        <f>SUM(N8-K8)</f>
        <v>429924.80000000005</v>
      </c>
      <c r="R8" s="56">
        <f>SUM(O8-L8)</f>
        <v>-582642.4</v>
      </c>
      <c r="S8" s="56">
        <f>SUM(T8+U8)</f>
        <v>2336787</v>
      </c>
      <c r="T8" s="56">
        <f>SUM(T9+T64+T72+T93+T113+T156+T189+T206+T213+T215)</f>
        <v>2335787</v>
      </c>
      <c r="U8" s="56">
        <f>SUM(U9+U64+U72+U93+U113+U156+U189+U206+U213+U215)</f>
        <v>1000</v>
      </c>
      <c r="V8" s="56">
        <f>SUM(W8+X8)</f>
        <v>2341837</v>
      </c>
      <c r="W8" s="56">
        <f>SUM(W9+W64+W72+W93+W113+W156+W189+W206+W213+W215)</f>
        <v>2341837</v>
      </c>
      <c r="X8" s="56">
        <f>SUM(X9+X64+X72+X93+X113+X156+X189+X206+X213+X215)</f>
        <v>0</v>
      </c>
      <c r="Y8" s="49">
        <f>SUM(M8-J8)</f>
        <v>-152717.60000000009</v>
      </c>
    </row>
    <row r="9" spans="1:25" s="5" customFormat="1" ht="21">
      <c r="A9" s="77" t="s">
        <v>191</v>
      </c>
      <c r="B9" s="78" t="s">
        <v>192</v>
      </c>
      <c r="C9" s="78" t="s">
        <v>193</v>
      </c>
      <c r="D9" s="78" t="s">
        <v>193</v>
      </c>
      <c r="E9" s="38" t="s">
        <v>194</v>
      </c>
      <c r="F9" s="85"/>
      <c r="G9" s="128">
        <f t="shared" ref="G9:G53" si="0">SUM(H9+I9)</f>
        <v>271110.50000000006</v>
      </c>
      <c r="H9" s="128">
        <f>SUM(H11+H44+H53)</f>
        <v>237920.10000000003</v>
      </c>
      <c r="I9" s="128">
        <f>SUM(I11+I44+I53)</f>
        <v>33190.400000000001</v>
      </c>
      <c r="J9" s="56">
        <f t="shared" ref="J9" si="1">SUM(K9+L9)</f>
        <v>420619.7</v>
      </c>
      <c r="K9" s="56">
        <f>SUM(K11+K44+K53)</f>
        <v>318619.7</v>
      </c>
      <c r="L9" s="56">
        <f>SUM(L11+L44+L53)</f>
        <v>102000</v>
      </c>
      <c r="M9" s="56">
        <f t="shared" ref="M9" si="2">SUM(N9+O9)</f>
        <v>377560</v>
      </c>
      <c r="N9" s="56">
        <f>SUM(N11+N44+N53)</f>
        <v>357560</v>
      </c>
      <c r="O9" s="56">
        <f>SUM(O11+O44+O53)</f>
        <v>20000</v>
      </c>
      <c r="P9" s="56">
        <f t="shared" ref="P9" si="3">SUM(Q9+R9)</f>
        <v>-43059.700000000012</v>
      </c>
      <c r="Q9" s="56">
        <f t="shared" ref="Q9:Q53" si="4">SUM(N9-K9)</f>
        <v>38940.299999999988</v>
      </c>
      <c r="R9" s="56">
        <f t="shared" ref="R9:R53" si="5">SUM(O9-L9)</f>
        <v>-82000</v>
      </c>
      <c r="S9" s="56">
        <f t="shared" ref="S9" si="6">SUM(T9+U9)</f>
        <v>375560</v>
      </c>
      <c r="T9" s="56">
        <f>SUM(T11+T44+T53)</f>
        <v>364560</v>
      </c>
      <c r="U9" s="56">
        <f>SUM(U11+U44+U53)</f>
        <v>11000</v>
      </c>
      <c r="V9" s="56">
        <f t="shared" ref="V9" si="7">SUM(W9+X9)</f>
        <v>382560</v>
      </c>
      <c r="W9" s="56">
        <f>SUM(W11+W44+W53)</f>
        <v>371560</v>
      </c>
      <c r="X9" s="56">
        <f>SUM(X11+X44+X53)</f>
        <v>11000</v>
      </c>
      <c r="Y9" s="49">
        <f t="shared" ref="Y9:Y53" si="8">SUM(M9-J9)</f>
        <v>-43059.700000000012</v>
      </c>
    </row>
    <row r="10" spans="1:25">
      <c r="A10" s="75"/>
      <c r="B10" s="76"/>
      <c r="C10" s="76"/>
      <c r="D10" s="76"/>
      <c r="E10" s="57" t="s">
        <v>5</v>
      </c>
      <c r="F10" s="76"/>
      <c r="G10" s="128"/>
      <c r="H10" s="103"/>
      <c r="I10" s="103"/>
      <c r="J10" s="56"/>
      <c r="K10" s="46"/>
      <c r="L10" s="46"/>
      <c r="M10" s="56"/>
      <c r="N10" s="46"/>
      <c r="O10" s="46"/>
      <c r="P10" s="56"/>
      <c r="Q10" s="56">
        <f t="shared" si="4"/>
        <v>0</v>
      </c>
      <c r="R10" s="56">
        <f t="shared" si="5"/>
        <v>0</v>
      </c>
      <c r="S10" s="56"/>
      <c r="T10" s="46"/>
      <c r="U10" s="46"/>
      <c r="V10" s="56"/>
      <c r="W10" s="46"/>
      <c r="X10" s="46"/>
      <c r="Y10" s="49"/>
    </row>
    <row r="11" spans="1:25" s="5" customFormat="1" ht="31.5">
      <c r="A11" s="77" t="s">
        <v>195</v>
      </c>
      <c r="B11" s="78" t="s">
        <v>192</v>
      </c>
      <c r="C11" s="78" t="s">
        <v>196</v>
      </c>
      <c r="D11" s="78" t="s">
        <v>193</v>
      </c>
      <c r="E11" s="58" t="s">
        <v>197</v>
      </c>
      <c r="F11" s="86"/>
      <c r="G11" s="128">
        <f t="shared" si="0"/>
        <v>270390.50000000006</v>
      </c>
      <c r="H11" s="129">
        <f>SUM(H13)</f>
        <v>237200.10000000003</v>
      </c>
      <c r="I11" s="129">
        <f>SUM(I13)</f>
        <v>33190.400000000001</v>
      </c>
      <c r="J11" s="56">
        <f t="shared" ref="J11" si="9">SUM(K11+L11)</f>
        <v>419659.7</v>
      </c>
      <c r="K11" s="59">
        <f>SUM(K13)</f>
        <v>317659.7</v>
      </c>
      <c r="L11" s="59">
        <f>SUM(L13)</f>
        <v>102000</v>
      </c>
      <c r="M11" s="56">
        <f t="shared" ref="M11" si="10">SUM(N11+O11)</f>
        <v>376600</v>
      </c>
      <c r="N11" s="59">
        <f>SUM(N13)</f>
        <v>356600</v>
      </c>
      <c r="O11" s="59">
        <f>SUM(O13)</f>
        <v>20000</v>
      </c>
      <c r="P11" s="56">
        <f t="shared" ref="P11" si="11">SUM(Q11+R11)</f>
        <v>-43059.700000000012</v>
      </c>
      <c r="Q11" s="56">
        <f t="shared" si="4"/>
        <v>38940.299999999988</v>
      </c>
      <c r="R11" s="56">
        <f t="shared" si="5"/>
        <v>-82000</v>
      </c>
      <c r="S11" s="56">
        <f t="shared" ref="S11" si="12">SUM(T11+U11)</f>
        <v>374600</v>
      </c>
      <c r="T11" s="59">
        <f>SUM(T13)</f>
        <v>363600</v>
      </c>
      <c r="U11" s="59">
        <f>SUM(U13)</f>
        <v>11000</v>
      </c>
      <c r="V11" s="56">
        <f t="shared" ref="V11" si="13">SUM(W11+X11)</f>
        <v>381600</v>
      </c>
      <c r="W11" s="59">
        <f>SUM(W13)</f>
        <v>370600</v>
      </c>
      <c r="X11" s="59">
        <f>SUM(X13)</f>
        <v>11000</v>
      </c>
      <c r="Y11" s="49">
        <f t="shared" si="8"/>
        <v>-43059.700000000012</v>
      </c>
    </row>
    <row r="12" spans="1:25">
      <c r="A12" s="75"/>
      <c r="B12" s="76"/>
      <c r="C12" s="76"/>
      <c r="D12" s="76"/>
      <c r="E12" s="57" t="s">
        <v>198</v>
      </c>
      <c r="F12" s="76"/>
      <c r="G12" s="128"/>
      <c r="H12" s="103"/>
      <c r="I12" s="103"/>
      <c r="J12" s="56"/>
      <c r="K12" s="46"/>
      <c r="L12" s="46"/>
      <c r="M12" s="56"/>
      <c r="N12" s="46"/>
      <c r="O12" s="46"/>
      <c r="P12" s="56"/>
      <c r="Q12" s="56">
        <f t="shared" si="4"/>
        <v>0</v>
      </c>
      <c r="R12" s="56">
        <f t="shared" si="5"/>
        <v>0</v>
      </c>
      <c r="S12" s="56"/>
      <c r="T12" s="46"/>
      <c r="U12" s="46"/>
      <c r="V12" s="56"/>
      <c r="W12" s="46"/>
      <c r="X12" s="46"/>
      <c r="Y12" s="49"/>
    </row>
    <row r="13" spans="1:25" s="5" customFormat="1">
      <c r="A13" s="77" t="s">
        <v>199</v>
      </c>
      <c r="B13" s="78" t="s">
        <v>192</v>
      </c>
      <c r="C13" s="78" t="s">
        <v>196</v>
      </c>
      <c r="D13" s="78" t="s">
        <v>196</v>
      </c>
      <c r="E13" s="60" t="s">
        <v>200</v>
      </c>
      <c r="F13" s="78"/>
      <c r="G13" s="128">
        <f t="shared" si="0"/>
        <v>270390.50000000006</v>
      </c>
      <c r="H13" s="130">
        <f>SUM(H15)</f>
        <v>237200.10000000003</v>
      </c>
      <c r="I13" s="130">
        <f>SUM(I15)</f>
        <v>33190.400000000001</v>
      </c>
      <c r="J13" s="56">
        <f t="shared" ref="J13" si="14">SUM(K13+L13)</f>
        <v>419659.7</v>
      </c>
      <c r="K13" s="92">
        <f>SUM(K15)</f>
        <v>317659.7</v>
      </c>
      <c r="L13" s="92">
        <f>SUM(L15)</f>
        <v>102000</v>
      </c>
      <c r="M13" s="56">
        <f t="shared" ref="M13" si="15">SUM(N13+O13)</f>
        <v>376600</v>
      </c>
      <c r="N13" s="92">
        <f>SUM(N15)</f>
        <v>356600</v>
      </c>
      <c r="O13" s="92">
        <f>SUM(O15)</f>
        <v>20000</v>
      </c>
      <c r="P13" s="56">
        <f t="shared" ref="P13" si="16">SUM(Q13+R13)</f>
        <v>-43059.700000000012</v>
      </c>
      <c r="Q13" s="56">
        <f t="shared" si="4"/>
        <v>38940.299999999988</v>
      </c>
      <c r="R13" s="56">
        <f t="shared" si="5"/>
        <v>-82000</v>
      </c>
      <c r="S13" s="56">
        <f t="shared" ref="S13" si="17">SUM(T13+U13)</f>
        <v>374600</v>
      </c>
      <c r="T13" s="92">
        <f>SUM(T15)</f>
        <v>363600</v>
      </c>
      <c r="U13" s="92">
        <f>SUM(U15)</f>
        <v>11000</v>
      </c>
      <c r="V13" s="56">
        <f t="shared" ref="V13" si="18">SUM(W13+X13)</f>
        <v>381600</v>
      </c>
      <c r="W13" s="92">
        <f>SUM(W15)</f>
        <v>370600</v>
      </c>
      <c r="X13" s="92">
        <f>SUM(X15)</f>
        <v>11000</v>
      </c>
      <c r="Y13" s="49">
        <f t="shared" si="8"/>
        <v>-43059.700000000012</v>
      </c>
    </row>
    <row r="14" spans="1:25">
      <c r="A14" s="75"/>
      <c r="B14" s="76"/>
      <c r="C14" s="76"/>
      <c r="D14" s="76"/>
      <c r="E14" s="57" t="s">
        <v>5</v>
      </c>
      <c r="F14" s="76"/>
      <c r="G14" s="128"/>
      <c r="H14" s="103"/>
      <c r="I14" s="103"/>
      <c r="J14" s="56"/>
      <c r="K14" s="46"/>
      <c r="L14" s="46"/>
      <c r="M14" s="56"/>
      <c r="N14" s="46"/>
      <c r="O14" s="46"/>
      <c r="P14" s="56"/>
      <c r="Q14" s="56">
        <f t="shared" si="4"/>
        <v>0</v>
      </c>
      <c r="R14" s="56">
        <f t="shared" si="5"/>
        <v>0</v>
      </c>
      <c r="S14" s="56"/>
      <c r="T14" s="46"/>
      <c r="U14" s="46"/>
      <c r="V14" s="56"/>
      <c r="W14" s="46"/>
      <c r="X14" s="46"/>
      <c r="Y14" s="49"/>
    </row>
    <row r="15" spans="1:25" s="5" customFormat="1">
      <c r="A15" s="77"/>
      <c r="B15" s="78"/>
      <c r="C15" s="78"/>
      <c r="D15" s="78"/>
      <c r="E15" s="58" t="s">
        <v>382</v>
      </c>
      <c r="F15" s="87"/>
      <c r="G15" s="128">
        <f t="shared" si="0"/>
        <v>270390.50000000006</v>
      </c>
      <c r="H15" s="131">
        <f>SUM(H16:H43)</f>
        <v>237200.10000000003</v>
      </c>
      <c r="I15" s="131">
        <f>SUM(I16:I43)</f>
        <v>33190.400000000001</v>
      </c>
      <c r="J15" s="56">
        <f t="shared" ref="J15:J43" si="19">SUM(K15+L15)</f>
        <v>419659.7</v>
      </c>
      <c r="K15" s="61">
        <f>SUM(K16:K43)</f>
        <v>317659.7</v>
      </c>
      <c r="L15" s="61">
        <f>SUM(L16:L43)</f>
        <v>102000</v>
      </c>
      <c r="M15" s="56">
        <f t="shared" ref="M15:M43" si="20">SUM(N15+O15)</f>
        <v>376600</v>
      </c>
      <c r="N15" s="61">
        <f>SUM(N16:N43)</f>
        <v>356600</v>
      </c>
      <c r="O15" s="61">
        <f>SUM(O16:O43)</f>
        <v>20000</v>
      </c>
      <c r="P15" s="56">
        <f t="shared" ref="P15:P43" si="21">SUM(Q15+R15)</f>
        <v>-43059.700000000012</v>
      </c>
      <c r="Q15" s="56">
        <f t="shared" si="4"/>
        <v>38940.299999999988</v>
      </c>
      <c r="R15" s="56">
        <f t="shared" si="5"/>
        <v>-82000</v>
      </c>
      <c r="S15" s="56">
        <f t="shared" ref="S15:S43" si="22">SUM(T15+U15)</f>
        <v>374600</v>
      </c>
      <c r="T15" s="61">
        <f>SUM(T16:T43)</f>
        <v>363600</v>
      </c>
      <c r="U15" s="61">
        <f>SUM(U16:U43)</f>
        <v>11000</v>
      </c>
      <c r="V15" s="56">
        <f t="shared" ref="V15:V43" si="23">SUM(W15+X15)</f>
        <v>381600</v>
      </c>
      <c r="W15" s="61">
        <f>SUM(W16:W43)</f>
        <v>370600</v>
      </c>
      <c r="X15" s="61">
        <f>SUM(X16:X43)</f>
        <v>11000</v>
      </c>
      <c r="Y15" s="49">
        <f t="shared" si="8"/>
        <v>-43059.700000000012</v>
      </c>
    </row>
    <row r="16" spans="1:25" ht="12.75">
      <c r="A16" s="75"/>
      <c r="B16" s="76"/>
      <c r="C16" s="76"/>
      <c r="D16" s="76"/>
      <c r="E16" s="57" t="s">
        <v>292</v>
      </c>
      <c r="F16" s="76" t="s">
        <v>291</v>
      </c>
      <c r="G16" s="128">
        <f t="shared" si="0"/>
        <v>194326.2</v>
      </c>
      <c r="H16" s="103">
        <v>194326.2</v>
      </c>
      <c r="I16" s="103"/>
      <c r="J16" s="56">
        <f t="shared" si="19"/>
        <v>257039</v>
      </c>
      <c r="K16" s="54">
        <v>257039</v>
      </c>
      <c r="L16" s="46"/>
      <c r="M16" s="56">
        <f t="shared" si="20"/>
        <v>255000</v>
      </c>
      <c r="N16" s="46">
        <v>255000</v>
      </c>
      <c r="O16" s="46"/>
      <c r="P16" s="56">
        <f t="shared" si="21"/>
        <v>-2039</v>
      </c>
      <c r="Q16" s="56">
        <f t="shared" si="4"/>
        <v>-2039</v>
      </c>
      <c r="R16" s="56">
        <f t="shared" si="5"/>
        <v>0</v>
      </c>
      <c r="S16" s="56">
        <f t="shared" si="22"/>
        <v>260000</v>
      </c>
      <c r="T16" s="46">
        <v>260000</v>
      </c>
      <c r="U16" s="46"/>
      <c r="V16" s="56">
        <f t="shared" si="23"/>
        <v>265000</v>
      </c>
      <c r="W16" s="46">
        <v>265000</v>
      </c>
      <c r="X16" s="46"/>
      <c r="Y16" s="49">
        <f t="shared" si="8"/>
        <v>-2039</v>
      </c>
    </row>
    <row r="17" spans="1:25" ht="21">
      <c r="A17" s="75"/>
      <c r="B17" s="76"/>
      <c r="C17" s="76"/>
      <c r="D17" s="76"/>
      <c r="E17" s="11" t="s">
        <v>293</v>
      </c>
      <c r="F17" s="76">
        <v>4112</v>
      </c>
      <c r="G17" s="128">
        <f t="shared" si="0"/>
        <v>0</v>
      </c>
      <c r="H17" s="103"/>
      <c r="I17" s="103"/>
      <c r="J17" s="56">
        <f t="shared" si="19"/>
        <v>0</v>
      </c>
      <c r="K17" s="54"/>
      <c r="L17" s="46"/>
      <c r="M17" s="56">
        <f t="shared" si="20"/>
        <v>43000</v>
      </c>
      <c r="N17" s="46">
        <v>43000</v>
      </c>
      <c r="O17" s="46"/>
      <c r="P17" s="56">
        <f t="shared" si="21"/>
        <v>43000</v>
      </c>
      <c r="Q17" s="56">
        <f t="shared" ref="Q17" si="24">SUM(N17-K17)</f>
        <v>43000</v>
      </c>
      <c r="R17" s="56">
        <f t="shared" ref="R17" si="25">SUM(O17-L17)</f>
        <v>0</v>
      </c>
      <c r="S17" s="56">
        <f t="shared" ref="S17" si="26">SUM(T17+U17)</f>
        <v>45000</v>
      </c>
      <c r="T17" s="46">
        <v>45000</v>
      </c>
      <c r="U17" s="46"/>
      <c r="V17" s="56">
        <f t="shared" si="23"/>
        <v>47000</v>
      </c>
      <c r="W17" s="46">
        <v>47000</v>
      </c>
      <c r="X17" s="46"/>
      <c r="Y17" s="49">
        <f t="shared" si="8"/>
        <v>43000</v>
      </c>
    </row>
    <row r="18" spans="1:25" ht="12.75">
      <c r="A18" s="75"/>
      <c r="B18" s="76"/>
      <c r="C18" s="76"/>
      <c r="D18" s="76"/>
      <c r="E18" s="57" t="s">
        <v>295</v>
      </c>
      <c r="F18" s="76" t="s">
        <v>294</v>
      </c>
      <c r="G18" s="128">
        <f t="shared" si="0"/>
        <v>13398.2</v>
      </c>
      <c r="H18" s="103">
        <v>13398.2</v>
      </c>
      <c r="I18" s="103"/>
      <c r="J18" s="56">
        <f t="shared" si="19"/>
        <v>15503.8</v>
      </c>
      <c r="K18" s="54">
        <v>15503.8</v>
      </c>
      <c r="L18" s="46"/>
      <c r="M18" s="56">
        <f t="shared" si="20"/>
        <v>13000</v>
      </c>
      <c r="N18" s="46">
        <v>13000</v>
      </c>
      <c r="O18" s="46"/>
      <c r="P18" s="56">
        <f t="shared" si="21"/>
        <v>-2503.7999999999993</v>
      </c>
      <c r="Q18" s="56">
        <f t="shared" si="4"/>
        <v>-2503.7999999999993</v>
      </c>
      <c r="R18" s="56">
        <f t="shared" si="5"/>
        <v>0</v>
      </c>
      <c r="S18" s="56">
        <f t="shared" si="22"/>
        <v>13000</v>
      </c>
      <c r="T18" s="46">
        <v>13000</v>
      </c>
      <c r="U18" s="46"/>
      <c r="V18" s="56">
        <f t="shared" si="23"/>
        <v>13000</v>
      </c>
      <c r="W18" s="46">
        <v>13000</v>
      </c>
      <c r="X18" s="46"/>
      <c r="Y18" s="49">
        <f t="shared" si="8"/>
        <v>-2503.7999999999993</v>
      </c>
    </row>
    <row r="19" spans="1:25" ht="12.75">
      <c r="A19" s="75"/>
      <c r="B19" s="76"/>
      <c r="C19" s="76"/>
      <c r="D19" s="76"/>
      <c r="E19" s="57" t="s">
        <v>297</v>
      </c>
      <c r="F19" s="76" t="s">
        <v>296</v>
      </c>
      <c r="G19" s="128">
        <f t="shared" si="0"/>
        <v>637</v>
      </c>
      <c r="H19" s="103">
        <v>637</v>
      </c>
      <c r="I19" s="103"/>
      <c r="J19" s="56">
        <f t="shared" si="19"/>
        <v>1625.9</v>
      </c>
      <c r="K19" s="54">
        <v>1625.9</v>
      </c>
      <c r="L19" s="46"/>
      <c r="M19" s="56">
        <f t="shared" si="20"/>
        <v>1500</v>
      </c>
      <c r="N19" s="46">
        <v>1500</v>
      </c>
      <c r="O19" s="46"/>
      <c r="P19" s="56">
        <f t="shared" si="21"/>
        <v>-125.90000000000009</v>
      </c>
      <c r="Q19" s="56">
        <f t="shared" si="4"/>
        <v>-125.90000000000009</v>
      </c>
      <c r="R19" s="56">
        <f t="shared" si="5"/>
        <v>0</v>
      </c>
      <c r="S19" s="56">
        <f t="shared" si="22"/>
        <v>1500</v>
      </c>
      <c r="T19" s="46">
        <v>1500</v>
      </c>
      <c r="U19" s="46"/>
      <c r="V19" s="56">
        <f t="shared" si="23"/>
        <v>1500</v>
      </c>
      <c r="W19" s="46">
        <v>1500</v>
      </c>
      <c r="X19" s="46"/>
      <c r="Y19" s="49">
        <f t="shared" si="8"/>
        <v>-125.90000000000009</v>
      </c>
    </row>
    <row r="20" spans="1:25" ht="12.75">
      <c r="A20" s="75"/>
      <c r="B20" s="76"/>
      <c r="C20" s="76"/>
      <c r="D20" s="76"/>
      <c r="E20" s="57" t="s">
        <v>299</v>
      </c>
      <c r="F20" s="76" t="s">
        <v>298</v>
      </c>
      <c r="G20" s="128">
        <f t="shared" si="0"/>
        <v>3534.2</v>
      </c>
      <c r="H20" s="103">
        <v>3534.2</v>
      </c>
      <c r="I20" s="103"/>
      <c r="J20" s="56">
        <f t="shared" si="19"/>
        <v>5211</v>
      </c>
      <c r="K20" s="54">
        <v>5211</v>
      </c>
      <c r="L20" s="46"/>
      <c r="M20" s="56">
        <f t="shared" si="20"/>
        <v>5000</v>
      </c>
      <c r="N20" s="46">
        <v>5000</v>
      </c>
      <c r="O20" s="46"/>
      <c r="P20" s="56">
        <f t="shared" si="21"/>
        <v>-211</v>
      </c>
      <c r="Q20" s="56">
        <f t="shared" si="4"/>
        <v>-211</v>
      </c>
      <c r="R20" s="56">
        <f t="shared" si="5"/>
        <v>0</v>
      </c>
      <c r="S20" s="56">
        <f t="shared" si="22"/>
        <v>5000</v>
      </c>
      <c r="T20" s="46">
        <v>5000</v>
      </c>
      <c r="U20" s="46"/>
      <c r="V20" s="56">
        <f t="shared" si="23"/>
        <v>5000</v>
      </c>
      <c r="W20" s="46">
        <v>5000</v>
      </c>
      <c r="X20" s="46"/>
      <c r="Y20" s="49">
        <f t="shared" si="8"/>
        <v>-211</v>
      </c>
    </row>
    <row r="21" spans="1:25" ht="12.75">
      <c r="A21" s="75"/>
      <c r="B21" s="76"/>
      <c r="C21" s="76"/>
      <c r="D21" s="76"/>
      <c r="E21" s="57" t="s">
        <v>301</v>
      </c>
      <c r="F21" s="76" t="s">
        <v>300</v>
      </c>
      <c r="G21" s="128">
        <f t="shared" si="0"/>
        <v>287</v>
      </c>
      <c r="H21" s="103">
        <v>287</v>
      </c>
      <c r="I21" s="103"/>
      <c r="J21" s="56">
        <f t="shared" si="19"/>
        <v>1500</v>
      </c>
      <c r="K21" s="54">
        <v>1500</v>
      </c>
      <c r="L21" s="46"/>
      <c r="M21" s="56">
        <f t="shared" si="20"/>
        <v>1500</v>
      </c>
      <c r="N21" s="46">
        <v>1500</v>
      </c>
      <c r="O21" s="46"/>
      <c r="P21" s="56">
        <f t="shared" si="21"/>
        <v>0</v>
      </c>
      <c r="Q21" s="56">
        <f t="shared" si="4"/>
        <v>0</v>
      </c>
      <c r="R21" s="56">
        <f t="shared" si="5"/>
        <v>0</v>
      </c>
      <c r="S21" s="56">
        <f t="shared" si="22"/>
        <v>1500</v>
      </c>
      <c r="T21" s="46">
        <v>1500</v>
      </c>
      <c r="U21" s="46"/>
      <c r="V21" s="56">
        <f t="shared" si="23"/>
        <v>1500</v>
      </c>
      <c r="W21" s="46">
        <v>1500</v>
      </c>
      <c r="X21" s="46"/>
      <c r="Y21" s="49">
        <f t="shared" si="8"/>
        <v>0</v>
      </c>
    </row>
    <row r="22" spans="1:25" ht="12.75">
      <c r="A22" s="75"/>
      <c r="B22" s="76"/>
      <c r="C22" s="76"/>
      <c r="D22" s="76"/>
      <c r="E22" s="57" t="s">
        <v>304</v>
      </c>
      <c r="F22" s="76" t="s">
        <v>303</v>
      </c>
      <c r="G22" s="128">
        <f t="shared" si="0"/>
        <v>0</v>
      </c>
      <c r="H22" s="103"/>
      <c r="I22" s="103"/>
      <c r="J22" s="56">
        <f t="shared" si="19"/>
        <v>500</v>
      </c>
      <c r="K22" s="54">
        <v>500</v>
      </c>
      <c r="L22" s="46"/>
      <c r="M22" s="56">
        <f t="shared" si="20"/>
        <v>500</v>
      </c>
      <c r="N22" s="46">
        <v>500</v>
      </c>
      <c r="O22" s="46"/>
      <c r="P22" s="56">
        <f t="shared" si="21"/>
        <v>0</v>
      </c>
      <c r="Q22" s="56">
        <f t="shared" si="4"/>
        <v>0</v>
      </c>
      <c r="R22" s="56">
        <f t="shared" si="5"/>
        <v>0</v>
      </c>
      <c r="S22" s="56">
        <f t="shared" si="22"/>
        <v>500</v>
      </c>
      <c r="T22" s="46">
        <v>500</v>
      </c>
      <c r="U22" s="46"/>
      <c r="V22" s="56">
        <f t="shared" si="23"/>
        <v>500</v>
      </c>
      <c r="W22" s="46">
        <v>500</v>
      </c>
      <c r="X22" s="46"/>
      <c r="Y22" s="49">
        <f t="shared" si="8"/>
        <v>0</v>
      </c>
    </row>
    <row r="23" spans="1:25" ht="12.75">
      <c r="A23" s="75"/>
      <c r="B23" s="76"/>
      <c r="C23" s="76"/>
      <c r="D23" s="76"/>
      <c r="E23" s="57" t="s">
        <v>306</v>
      </c>
      <c r="F23" s="76" t="s">
        <v>305</v>
      </c>
      <c r="G23" s="128">
        <f t="shared" si="0"/>
        <v>2403.4</v>
      </c>
      <c r="H23" s="103">
        <v>2403.4</v>
      </c>
      <c r="I23" s="103"/>
      <c r="J23" s="56">
        <f t="shared" si="19"/>
        <v>3000</v>
      </c>
      <c r="K23" s="54">
        <v>3000</v>
      </c>
      <c r="L23" s="46"/>
      <c r="M23" s="56">
        <f t="shared" si="20"/>
        <v>3000</v>
      </c>
      <c r="N23" s="46">
        <v>3000</v>
      </c>
      <c r="O23" s="46"/>
      <c r="P23" s="56">
        <f t="shared" si="21"/>
        <v>0</v>
      </c>
      <c r="Q23" s="56">
        <f t="shared" si="4"/>
        <v>0</v>
      </c>
      <c r="R23" s="56">
        <f t="shared" si="5"/>
        <v>0</v>
      </c>
      <c r="S23" s="56">
        <f t="shared" si="22"/>
        <v>3000</v>
      </c>
      <c r="T23" s="46">
        <v>3000</v>
      </c>
      <c r="U23" s="46"/>
      <c r="V23" s="56">
        <f t="shared" si="23"/>
        <v>3000</v>
      </c>
      <c r="W23" s="46">
        <v>3000</v>
      </c>
      <c r="X23" s="46"/>
      <c r="Y23" s="49">
        <f t="shared" si="8"/>
        <v>0</v>
      </c>
    </row>
    <row r="24" spans="1:25" ht="12.75">
      <c r="A24" s="75"/>
      <c r="B24" s="76"/>
      <c r="C24" s="76"/>
      <c r="D24" s="76"/>
      <c r="E24" s="57" t="s">
        <v>308</v>
      </c>
      <c r="F24" s="76" t="s">
        <v>307</v>
      </c>
      <c r="G24" s="128">
        <f t="shared" si="0"/>
        <v>0</v>
      </c>
      <c r="H24" s="103"/>
      <c r="I24" s="103"/>
      <c r="J24" s="56">
        <f t="shared" si="19"/>
        <v>500</v>
      </c>
      <c r="K24" s="54">
        <v>500</v>
      </c>
      <c r="L24" s="46"/>
      <c r="M24" s="56">
        <f t="shared" si="20"/>
        <v>500</v>
      </c>
      <c r="N24" s="46">
        <v>500</v>
      </c>
      <c r="O24" s="46"/>
      <c r="P24" s="56">
        <f t="shared" si="21"/>
        <v>0</v>
      </c>
      <c r="Q24" s="56">
        <f t="shared" si="4"/>
        <v>0</v>
      </c>
      <c r="R24" s="56">
        <f t="shared" si="5"/>
        <v>0</v>
      </c>
      <c r="S24" s="56">
        <f t="shared" si="22"/>
        <v>500</v>
      </c>
      <c r="T24" s="46">
        <v>500</v>
      </c>
      <c r="U24" s="46"/>
      <c r="V24" s="56">
        <f t="shared" si="23"/>
        <v>500</v>
      </c>
      <c r="W24" s="46">
        <v>500</v>
      </c>
      <c r="X24" s="46"/>
      <c r="Y24" s="49">
        <f t="shared" si="8"/>
        <v>0</v>
      </c>
    </row>
    <row r="25" spans="1:25" ht="12.75">
      <c r="A25" s="75"/>
      <c r="B25" s="76"/>
      <c r="C25" s="76"/>
      <c r="D25" s="76"/>
      <c r="E25" s="57" t="s">
        <v>310</v>
      </c>
      <c r="F25" s="76" t="s">
        <v>309</v>
      </c>
      <c r="G25" s="128">
        <f t="shared" si="0"/>
        <v>283.60000000000002</v>
      </c>
      <c r="H25" s="103">
        <v>283.60000000000002</v>
      </c>
      <c r="I25" s="103"/>
      <c r="J25" s="56">
        <f t="shared" si="19"/>
        <v>1000</v>
      </c>
      <c r="K25" s="54">
        <v>1000</v>
      </c>
      <c r="L25" s="46"/>
      <c r="M25" s="56">
        <f t="shared" si="20"/>
        <v>1000</v>
      </c>
      <c r="N25" s="46">
        <v>1000</v>
      </c>
      <c r="O25" s="46"/>
      <c r="P25" s="56">
        <f t="shared" si="21"/>
        <v>0</v>
      </c>
      <c r="Q25" s="56">
        <f t="shared" si="4"/>
        <v>0</v>
      </c>
      <c r="R25" s="56">
        <f t="shared" si="5"/>
        <v>0</v>
      </c>
      <c r="S25" s="56">
        <f t="shared" si="22"/>
        <v>1000</v>
      </c>
      <c r="T25" s="46">
        <v>1000</v>
      </c>
      <c r="U25" s="46"/>
      <c r="V25" s="56">
        <f t="shared" si="23"/>
        <v>1000</v>
      </c>
      <c r="W25" s="46">
        <v>1000</v>
      </c>
      <c r="X25" s="46"/>
      <c r="Y25" s="49">
        <f t="shared" si="8"/>
        <v>0</v>
      </c>
    </row>
    <row r="26" spans="1:25" ht="12.75">
      <c r="A26" s="75"/>
      <c r="B26" s="76"/>
      <c r="C26" s="76"/>
      <c r="D26" s="76"/>
      <c r="E26" s="57" t="s">
        <v>312</v>
      </c>
      <c r="F26" s="76" t="s">
        <v>311</v>
      </c>
      <c r="G26" s="128">
        <f t="shared" si="0"/>
        <v>1078.5999999999999</v>
      </c>
      <c r="H26" s="103">
        <v>1078.5999999999999</v>
      </c>
      <c r="I26" s="103"/>
      <c r="J26" s="56">
        <f t="shared" si="19"/>
        <v>1500</v>
      </c>
      <c r="K26" s="54">
        <v>1500</v>
      </c>
      <c r="L26" s="46"/>
      <c r="M26" s="56">
        <f t="shared" si="20"/>
        <v>1500</v>
      </c>
      <c r="N26" s="46">
        <v>1500</v>
      </c>
      <c r="O26" s="46"/>
      <c r="P26" s="56">
        <f t="shared" si="21"/>
        <v>0</v>
      </c>
      <c r="Q26" s="56">
        <f t="shared" si="4"/>
        <v>0</v>
      </c>
      <c r="R26" s="56">
        <f t="shared" si="5"/>
        <v>0</v>
      </c>
      <c r="S26" s="56">
        <f t="shared" si="22"/>
        <v>1500</v>
      </c>
      <c r="T26" s="46">
        <v>1500</v>
      </c>
      <c r="U26" s="46"/>
      <c r="V26" s="56">
        <f t="shared" si="23"/>
        <v>1500</v>
      </c>
      <c r="W26" s="46">
        <v>1500</v>
      </c>
      <c r="X26" s="46"/>
      <c r="Y26" s="49">
        <f t="shared" si="8"/>
        <v>0</v>
      </c>
    </row>
    <row r="27" spans="1:25" ht="12.75">
      <c r="A27" s="75"/>
      <c r="B27" s="76"/>
      <c r="C27" s="76"/>
      <c r="D27" s="76"/>
      <c r="E27" s="57" t="s">
        <v>313</v>
      </c>
      <c r="F27" s="76" t="s">
        <v>314</v>
      </c>
      <c r="G27" s="128">
        <f t="shared" si="0"/>
        <v>6899.5</v>
      </c>
      <c r="H27" s="103">
        <v>6899.5</v>
      </c>
      <c r="I27" s="103"/>
      <c r="J27" s="56">
        <f t="shared" si="19"/>
        <v>8000</v>
      </c>
      <c r="K27" s="54">
        <v>8000</v>
      </c>
      <c r="L27" s="46"/>
      <c r="M27" s="56">
        <f t="shared" si="20"/>
        <v>8000</v>
      </c>
      <c r="N27" s="46">
        <v>8000</v>
      </c>
      <c r="O27" s="46"/>
      <c r="P27" s="56">
        <f t="shared" si="21"/>
        <v>0</v>
      </c>
      <c r="Q27" s="56">
        <f t="shared" si="4"/>
        <v>0</v>
      </c>
      <c r="R27" s="56">
        <f t="shared" si="5"/>
        <v>0</v>
      </c>
      <c r="S27" s="56">
        <f t="shared" si="22"/>
        <v>8000</v>
      </c>
      <c r="T27" s="46">
        <v>8000</v>
      </c>
      <c r="U27" s="46"/>
      <c r="V27" s="56">
        <f t="shared" si="23"/>
        <v>8000</v>
      </c>
      <c r="W27" s="46">
        <v>8000</v>
      </c>
      <c r="X27" s="46"/>
      <c r="Y27" s="49">
        <f t="shared" si="8"/>
        <v>0</v>
      </c>
    </row>
    <row r="28" spans="1:25" ht="12.75">
      <c r="A28" s="75"/>
      <c r="B28" s="76"/>
      <c r="C28" s="76"/>
      <c r="D28" s="76"/>
      <c r="E28" s="57" t="s">
        <v>316</v>
      </c>
      <c r="F28" s="76" t="s">
        <v>315</v>
      </c>
      <c r="G28" s="128">
        <f t="shared" si="0"/>
        <v>280.60000000000002</v>
      </c>
      <c r="H28" s="103">
        <v>280.60000000000002</v>
      </c>
      <c r="I28" s="103"/>
      <c r="J28" s="56">
        <f t="shared" si="19"/>
        <v>2000</v>
      </c>
      <c r="K28" s="54">
        <v>2000</v>
      </c>
      <c r="L28" s="46"/>
      <c r="M28" s="56">
        <f t="shared" si="20"/>
        <v>3000</v>
      </c>
      <c r="N28" s="46">
        <v>3000</v>
      </c>
      <c r="O28" s="46"/>
      <c r="P28" s="56">
        <f t="shared" si="21"/>
        <v>1000</v>
      </c>
      <c r="Q28" s="56">
        <f t="shared" si="4"/>
        <v>1000</v>
      </c>
      <c r="R28" s="56">
        <f t="shared" si="5"/>
        <v>0</v>
      </c>
      <c r="S28" s="56">
        <f t="shared" si="22"/>
        <v>3000</v>
      </c>
      <c r="T28" s="46">
        <v>3000</v>
      </c>
      <c r="U28" s="46"/>
      <c r="V28" s="56">
        <f t="shared" si="23"/>
        <v>3000</v>
      </c>
      <c r="W28" s="46">
        <v>3000</v>
      </c>
      <c r="X28" s="46"/>
      <c r="Y28" s="49">
        <f t="shared" si="8"/>
        <v>1000</v>
      </c>
    </row>
    <row r="29" spans="1:25" ht="12.75">
      <c r="A29" s="75"/>
      <c r="B29" s="76"/>
      <c r="C29" s="76"/>
      <c r="D29" s="76"/>
      <c r="E29" s="57" t="s">
        <v>397</v>
      </c>
      <c r="F29" s="76">
        <v>4251</v>
      </c>
      <c r="G29" s="128">
        <f t="shared" si="0"/>
        <v>0</v>
      </c>
      <c r="H29" s="103"/>
      <c r="I29" s="103"/>
      <c r="J29" s="56">
        <f t="shared" si="19"/>
        <v>1000</v>
      </c>
      <c r="K29" s="54">
        <v>1000</v>
      </c>
      <c r="L29" s="46"/>
      <c r="M29" s="56">
        <f t="shared" si="20"/>
        <v>1000</v>
      </c>
      <c r="N29" s="46">
        <v>1000</v>
      </c>
      <c r="O29" s="46"/>
      <c r="P29" s="56">
        <f t="shared" si="21"/>
        <v>0</v>
      </c>
      <c r="Q29" s="56">
        <f t="shared" si="4"/>
        <v>0</v>
      </c>
      <c r="R29" s="56">
        <f t="shared" si="5"/>
        <v>0</v>
      </c>
      <c r="S29" s="56">
        <f t="shared" si="22"/>
        <v>1000</v>
      </c>
      <c r="T29" s="46">
        <v>1000</v>
      </c>
      <c r="U29" s="46"/>
      <c r="V29" s="56">
        <f t="shared" si="23"/>
        <v>1000</v>
      </c>
      <c r="W29" s="46">
        <v>1000</v>
      </c>
      <c r="X29" s="46"/>
      <c r="Y29" s="49">
        <f t="shared" si="8"/>
        <v>0</v>
      </c>
    </row>
    <row r="30" spans="1:25" ht="21">
      <c r="A30" s="75"/>
      <c r="B30" s="76"/>
      <c r="C30" s="76"/>
      <c r="D30" s="76"/>
      <c r="E30" s="57" t="s">
        <v>320</v>
      </c>
      <c r="F30" s="76" t="s">
        <v>319</v>
      </c>
      <c r="G30" s="128">
        <f t="shared" si="0"/>
        <v>2180.1999999999998</v>
      </c>
      <c r="H30" s="103">
        <v>2180.1999999999998</v>
      </c>
      <c r="I30" s="103"/>
      <c r="J30" s="56">
        <f t="shared" si="19"/>
        <v>2000</v>
      </c>
      <c r="K30" s="54">
        <v>2000</v>
      </c>
      <c r="L30" s="46"/>
      <c r="M30" s="56">
        <f t="shared" si="20"/>
        <v>2000</v>
      </c>
      <c r="N30" s="46">
        <v>2000</v>
      </c>
      <c r="O30" s="46"/>
      <c r="P30" s="56">
        <f t="shared" si="21"/>
        <v>0</v>
      </c>
      <c r="Q30" s="56">
        <f t="shared" si="4"/>
        <v>0</v>
      </c>
      <c r="R30" s="56">
        <f t="shared" si="5"/>
        <v>0</v>
      </c>
      <c r="S30" s="56">
        <f t="shared" si="22"/>
        <v>2000</v>
      </c>
      <c r="T30" s="46">
        <v>2000</v>
      </c>
      <c r="U30" s="46"/>
      <c r="V30" s="56">
        <f t="shared" si="23"/>
        <v>2000</v>
      </c>
      <c r="W30" s="46">
        <v>2000</v>
      </c>
      <c r="X30" s="46"/>
      <c r="Y30" s="49">
        <f t="shared" si="8"/>
        <v>0</v>
      </c>
    </row>
    <row r="31" spans="1:25" ht="12.75">
      <c r="A31" s="75"/>
      <c r="B31" s="76"/>
      <c r="C31" s="76"/>
      <c r="D31" s="76"/>
      <c r="E31" s="57" t="s">
        <v>322</v>
      </c>
      <c r="F31" s="76" t="s">
        <v>321</v>
      </c>
      <c r="G31" s="128">
        <f t="shared" si="0"/>
        <v>793.4</v>
      </c>
      <c r="H31" s="103">
        <v>793.4</v>
      </c>
      <c r="I31" s="103"/>
      <c r="J31" s="56">
        <f t="shared" si="19"/>
        <v>2000</v>
      </c>
      <c r="K31" s="54">
        <v>2000</v>
      </c>
      <c r="L31" s="46"/>
      <c r="M31" s="56">
        <f t="shared" si="20"/>
        <v>2000</v>
      </c>
      <c r="N31" s="46">
        <v>2000</v>
      </c>
      <c r="O31" s="46"/>
      <c r="P31" s="56">
        <f t="shared" si="21"/>
        <v>0</v>
      </c>
      <c r="Q31" s="56">
        <f t="shared" si="4"/>
        <v>0</v>
      </c>
      <c r="R31" s="56">
        <f t="shared" si="5"/>
        <v>0</v>
      </c>
      <c r="S31" s="56">
        <f t="shared" si="22"/>
        <v>2000</v>
      </c>
      <c r="T31" s="46">
        <v>2000</v>
      </c>
      <c r="U31" s="46"/>
      <c r="V31" s="56">
        <f t="shared" si="23"/>
        <v>2000</v>
      </c>
      <c r="W31" s="46">
        <v>2000</v>
      </c>
      <c r="X31" s="46"/>
      <c r="Y31" s="49">
        <f t="shared" si="8"/>
        <v>0</v>
      </c>
    </row>
    <row r="32" spans="1:25" ht="12.75">
      <c r="A32" s="75"/>
      <c r="B32" s="76"/>
      <c r="C32" s="76"/>
      <c r="D32" s="76"/>
      <c r="E32" s="57" t="s">
        <v>324</v>
      </c>
      <c r="F32" s="76" t="s">
        <v>323</v>
      </c>
      <c r="G32" s="128">
        <f t="shared" si="0"/>
        <v>3988.6</v>
      </c>
      <c r="H32" s="103">
        <v>3988.6</v>
      </c>
      <c r="I32" s="103"/>
      <c r="J32" s="56">
        <f t="shared" si="19"/>
        <v>6180</v>
      </c>
      <c r="K32" s="54">
        <v>6180</v>
      </c>
      <c r="L32" s="46"/>
      <c r="M32" s="56">
        <f t="shared" si="20"/>
        <v>6000</v>
      </c>
      <c r="N32" s="46">
        <v>6000</v>
      </c>
      <c r="O32" s="46"/>
      <c r="P32" s="56">
        <f t="shared" si="21"/>
        <v>-180</v>
      </c>
      <c r="Q32" s="56">
        <f t="shared" si="4"/>
        <v>-180</v>
      </c>
      <c r="R32" s="56">
        <f t="shared" si="5"/>
        <v>0</v>
      </c>
      <c r="S32" s="56">
        <f t="shared" si="22"/>
        <v>6000</v>
      </c>
      <c r="T32" s="46">
        <v>6000</v>
      </c>
      <c r="U32" s="46"/>
      <c r="V32" s="56">
        <f t="shared" si="23"/>
        <v>6000</v>
      </c>
      <c r="W32" s="46">
        <v>6000</v>
      </c>
      <c r="X32" s="46"/>
      <c r="Y32" s="49">
        <f t="shared" si="8"/>
        <v>-180</v>
      </c>
    </row>
    <row r="33" spans="1:25" ht="12.75">
      <c r="A33" s="75"/>
      <c r="B33" s="76"/>
      <c r="C33" s="76"/>
      <c r="D33" s="76"/>
      <c r="E33" s="57" t="s">
        <v>398</v>
      </c>
      <c r="F33" s="76">
        <v>4266</v>
      </c>
      <c r="G33" s="128">
        <f t="shared" si="0"/>
        <v>0</v>
      </c>
      <c r="H33" s="103"/>
      <c r="I33" s="103"/>
      <c r="J33" s="56">
        <f t="shared" si="19"/>
        <v>500</v>
      </c>
      <c r="K33" s="54">
        <v>500</v>
      </c>
      <c r="L33" s="46"/>
      <c r="M33" s="56">
        <f t="shared" si="20"/>
        <v>500</v>
      </c>
      <c r="N33" s="46">
        <v>500</v>
      </c>
      <c r="O33" s="46"/>
      <c r="P33" s="56">
        <f t="shared" si="21"/>
        <v>0</v>
      </c>
      <c r="Q33" s="56">
        <f t="shared" si="4"/>
        <v>0</v>
      </c>
      <c r="R33" s="56">
        <f t="shared" si="5"/>
        <v>0</v>
      </c>
      <c r="S33" s="56">
        <f t="shared" si="22"/>
        <v>500</v>
      </c>
      <c r="T33" s="46">
        <v>500</v>
      </c>
      <c r="U33" s="46"/>
      <c r="V33" s="56">
        <f t="shared" si="23"/>
        <v>500</v>
      </c>
      <c r="W33" s="46">
        <v>500</v>
      </c>
      <c r="X33" s="46"/>
      <c r="Y33" s="49">
        <f t="shared" si="8"/>
        <v>0</v>
      </c>
    </row>
    <row r="34" spans="1:25" ht="12.75">
      <c r="A34" s="75"/>
      <c r="B34" s="76"/>
      <c r="C34" s="76"/>
      <c r="D34" s="76"/>
      <c r="E34" s="57" t="s">
        <v>326</v>
      </c>
      <c r="F34" s="76" t="s">
        <v>325</v>
      </c>
      <c r="G34" s="128">
        <f t="shared" si="0"/>
        <v>817.6</v>
      </c>
      <c r="H34" s="103">
        <v>817.6</v>
      </c>
      <c r="I34" s="103"/>
      <c r="J34" s="56">
        <f t="shared" si="19"/>
        <v>1000</v>
      </c>
      <c r="K34" s="54">
        <v>1000</v>
      </c>
      <c r="L34" s="46"/>
      <c r="M34" s="56">
        <f t="shared" si="20"/>
        <v>1000</v>
      </c>
      <c r="N34" s="46">
        <v>1000</v>
      </c>
      <c r="O34" s="46"/>
      <c r="P34" s="56">
        <f t="shared" si="21"/>
        <v>0</v>
      </c>
      <c r="Q34" s="56">
        <f t="shared" si="4"/>
        <v>0</v>
      </c>
      <c r="R34" s="56">
        <f t="shared" si="5"/>
        <v>0</v>
      </c>
      <c r="S34" s="56">
        <f t="shared" si="22"/>
        <v>1000</v>
      </c>
      <c r="T34" s="46">
        <v>1000</v>
      </c>
      <c r="U34" s="46"/>
      <c r="V34" s="56">
        <f t="shared" si="23"/>
        <v>1000</v>
      </c>
      <c r="W34" s="46">
        <v>1000</v>
      </c>
      <c r="X34" s="46"/>
      <c r="Y34" s="49">
        <f t="shared" si="8"/>
        <v>0</v>
      </c>
    </row>
    <row r="35" spans="1:25" ht="12.75">
      <c r="A35" s="75"/>
      <c r="B35" s="76"/>
      <c r="C35" s="76"/>
      <c r="D35" s="76"/>
      <c r="E35" s="57" t="s">
        <v>327</v>
      </c>
      <c r="F35" s="76" t="s">
        <v>328</v>
      </c>
      <c r="G35" s="128">
        <f t="shared" si="0"/>
        <v>2758.4</v>
      </c>
      <c r="H35" s="103">
        <v>2758.4</v>
      </c>
      <c r="I35" s="103"/>
      <c r="J35" s="56">
        <f t="shared" si="19"/>
        <v>3000</v>
      </c>
      <c r="K35" s="54">
        <v>3000</v>
      </c>
      <c r="L35" s="46"/>
      <c r="M35" s="56">
        <f t="shared" si="20"/>
        <v>3000</v>
      </c>
      <c r="N35" s="46">
        <v>3000</v>
      </c>
      <c r="O35" s="46"/>
      <c r="P35" s="56">
        <f t="shared" si="21"/>
        <v>0</v>
      </c>
      <c r="Q35" s="56">
        <f t="shared" si="4"/>
        <v>0</v>
      </c>
      <c r="R35" s="56">
        <f t="shared" si="5"/>
        <v>0</v>
      </c>
      <c r="S35" s="56">
        <f t="shared" si="22"/>
        <v>3000</v>
      </c>
      <c r="T35" s="46">
        <v>3000</v>
      </c>
      <c r="U35" s="46"/>
      <c r="V35" s="56">
        <f t="shared" si="23"/>
        <v>3000</v>
      </c>
      <c r="W35" s="46">
        <v>3000</v>
      </c>
      <c r="X35" s="46"/>
      <c r="Y35" s="49">
        <f t="shared" si="8"/>
        <v>0</v>
      </c>
    </row>
    <row r="36" spans="1:25" ht="12.75">
      <c r="A36" s="75"/>
      <c r="B36" s="76"/>
      <c r="C36" s="76"/>
      <c r="D36" s="76"/>
      <c r="E36" s="62" t="s">
        <v>399</v>
      </c>
      <c r="F36" s="76">
        <v>4621</v>
      </c>
      <c r="G36" s="128">
        <f t="shared" si="0"/>
        <v>0</v>
      </c>
      <c r="H36" s="103"/>
      <c r="I36" s="103"/>
      <c r="J36" s="56">
        <f t="shared" si="19"/>
        <v>600</v>
      </c>
      <c r="K36" s="54">
        <v>600</v>
      </c>
      <c r="L36" s="46"/>
      <c r="M36" s="56">
        <f t="shared" si="20"/>
        <v>600</v>
      </c>
      <c r="N36" s="46">
        <v>600</v>
      </c>
      <c r="O36" s="46"/>
      <c r="P36" s="56">
        <f t="shared" si="21"/>
        <v>0</v>
      </c>
      <c r="Q36" s="56">
        <f t="shared" si="4"/>
        <v>0</v>
      </c>
      <c r="R36" s="56">
        <f t="shared" si="5"/>
        <v>0</v>
      </c>
      <c r="S36" s="56">
        <f t="shared" si="22"/>
        <v>600</v>
      </c>
      <c r="T36" s="46">
        <v>600</v>
      </c>
      <c r="U36" s="46"/>
      <c r="V36" s="56">
        <f t="shared" si="23"/>
        <v>600</v>
      </c>
      <c r="W36" s="46">
        <v>600</v>
      </c>
      <c r="X36" s="46"/>
      <c r="Y36" s="49">
        <f t="shared" si="8"/>
        <v>0</v>
      </c>
    </row>
    <row r="37" spans="1:25" ht="12.75">
      <c r="A37" s="75"/>
      <c r="B37" s="76"/>
      <c r="C37" s="76"/>
      <c r="D37" s="76"/>
      <c r="E37" s="62" t="s">
        <v>400</v>
      </c>
      <c r="F37" s="76">
        <v>4639</v>
      </c>
      <c r="G37" s="128">
        <f t="shared" si="0"/>
        <v>628.79999999999995</v>
      </c>
      <c r="H37" s="103">
        <v>628.79999999999995</v>
      </c>
      <c r="I37" s="103"/>
      <c r="J37" s="56">
        <f t="shared" si="19"/>
        <v>1000</v>
      </c>
      <c r="K37" s="54">
        <v>1000</v>
      </c>
      <c r="L37" s="46"/>
      <c r="M37" s="56">
        <f t="shared" si="20"/>
        <v>1000</v>
      </c>
      <c r="N37" s="46">
        <v>1000</v>
      </c>
      <c r="O37" s="46"/>
      <c r="P37" s="56">
        <f t="shared" si="21"/>
        <v>0</v>
      </c>
      <c r="Q37" s="56">
        <f t="shared" si="4"/>
        <v>0</v>
      </c>
      <c r="R37" s="56">
        <f t="shared" si="5"/>
        <v>0</v>
      </c>
      <c r="S37" s="56">
        <f t="shared" si="22"/>
        <v>1000</v>
      </c>
      <c r="T37" s="46">
        <v>1000</v>
      </c>
      <c r="U37" s="46"/>
      <c r="V37" s="56">
        <f t="shared" si="23"/>
        <v>1000</v>
      </c>
      <c r="W37" s="46">
        <v>1000</v>
      </c>
      <c r="X37" s="46"/>
      <c r="Y37" s="49">
        <f t="shared" si="8"/>
        <v>0</v>
      </c>
    </row>
    <row r="38" spans="1:25" ht="12.75">
      <c r="A38" s="75"/>
      <c r="B38" s="76"/>
      <c r="C38" s="76"/>
      <c r="D38" s="76"/>
      <c r="E38" s="62" t="s">
        <v>401</v>
      </c>
      <c r="F38" s="76">
        <v>4822</v>
      </c>
      <c r="G38" s="128">
        <f t="shared" si="0"/>
        <v>2904.8</v>
      </c>
      <c r="H38" s="103">
        <v>2904.8</v>
      </c>
      <c r="I38" s="103"/>
      <c r="J38" s="56">
        <f t="shared" si="19"/>
        <v>3000</v>
      </c>
      <c r="K38" s="54">
        <v>3000</v>
      </c>
      <c r="L38" s="46"/>
      <c r="M38" s="56">
        <f t="shared" si="20"/>
        <v>3000</v>
      </c>
      <c r="N38" s="46">
        <v>3000</v>
      </c>
      <c r="O38" s="46"/>
      <c r="P38" s="56">
        <f t="shared" si="21"/>
        <v>0</v>
      </c>
      <c r="Q38" s="56">
        <f t="shared" si="4"/>
        <v>0</v>
      </c>
      <c r="R38" s="56">
        <f t="shared" si="5"/>
        <v>0</v>
      </c>
      <c r="S38" s="56">
        <f t="shared" si="22"/>
        <v>3000</v>
      </c>
      <c r="T38" s="46">
        <v>3000</v>
      </c>
      <c r="U38" s="46"/>
      <c r="V38" s="56">
        <f t="shared" si="23"/>
        <v>3000</v>
      </c>
      <c r="W38" s="46">
        <v>3000</v>
      </c>
      <c r="X38" s="46"/>
      <c r="Y38" s="49">
        <f t="shared" si="8"/>
        <v>0</v>
      </c>
    </row>
    <row r="39" spans="1:25">
      <c r="A39" s="75"/>
      <c r="B39" s="76"/>
      <c r="C39" s="76"/>
      <c r="D39" s="76"/>
      <c r="E39" s="62" t="s">
        <v>402</v>
      </c>
      <c r="F39" s="76">
        <v>5113</v>
      </c>
      <c r="G39" s="128">
        <f t="shared" si="0"/>
        <v>24968.1</v>
      </c>
      <c r="H39" s="103"/>
      <c r="I39" s="103">
        <v>24968.1</v>
      </c>
      <c r="J39" s="56">
        <f t="shared" si="19"/>
        <v>80000</v>
      </c>
      <c r="K39" s="46"/>
      <c r="L39" s="46">
        <v>80000</v>
      </c>
      <c r="M39" s="56">
        <f t="shared" si="20"/>
        <v>10000</v>
      </c>
      <c r="N39" s="46"/>
      <c r="O39" s="46">
        <v>10000</v>
      </c>
      <c r="P39" s="56">
        <f t="shared" si="21"/>
        <v>-70000</v>
      </c>
      <c r="Q39" s="56">
        <f t="shared" si="4"/>
        <v>0</v>
      </c>
      <c r="R39" s="56">
        <f t="shared" si="5"/>
        <v>-70000</v>
      </c>
      <c r="S39" s="56">
        <f t="shared" si="22"/>
        <v>5000</v>
      </c>
      <c r="T39" s="46"/>
      <c r="U39" s="46">
        <v>5000</v>
      </c>
      <c r="V39" s="56">
        <f t="shared" si="23"/>
        <v>5000</v>
      </c>
      <c r="W39" s="46"/>
      <c r="X39" s="46">
        <v>5000</v>
      </c>
      <c r="Y39" s="49">
        <f t="shared" si="8"/>
        <v>-70000</v>
      </c>
    </row>
    <row r="40" spans="1:25">
      <c r="A40" s="75"/>
      <c r="B40" s="76"/>
      <c r="C40" s="76"/>
      <c r="D40" s="76"/>
      <c r="E40" s="57" t="s">
        <v>338</v>
      </c>
      <c r="F40" s="76" t="s">
        <v>337</v>
      </c>
      <c r="G40" s="128">
        <f t="shared" si="0"/>
        <v>380</v>
      </c>
      <c r="H40" s="103"/>
      <c r="I40" s="103">
        <v>380</v>
      </c>
      <c r="J40" s="56">
        <f t="shared" si="19"/>
        <v>0</v>
      </c>
      <c r="K40" s="46"/>
      <c r="L40" s="46"/>
      <c r="M40" s="56">
        <f t="shared" si="20"/>
        <v>4000</v>
      </c>
      <c r="N40" s="46"/>
      <c r="O40" s="46">
        <v>4000</v>
      </c>
      <c r="P40" s="56">
        <f t="shared" si="21"/>
        <v>4000</v>
      </c>
      <c r="Q40" s="56">
        <f t="shared" si="4"/>
        <v>0</v>
      </c>
      <c r="R40" s="56">
        <f t="shared" si="5"/>
        <v>4000</v>
      </c>
      <c r="S40" s="56">
        <f t="shared" si="22"/>
        <v>0</v>
      </c>
      <c r="T40" s="46"/>
      <c r="U40" s="46"/>
      <c r="V40" s="56">
        <f t="shared" si="23"/>
        <v>0</v>
      </c>
      <c r="W40" s="46"/>
      <c r="X40" s="46"/>
      <c r="Y40" s="49">
        <f t="shared" si="8"/>
        <v>4000</v>
      </c>
    </row>
    <row r="41" spans="1:25">
      <c r="A41" s="75"/>
      <c r="B41" s="76"/>
      <c r="C41" s="76"/>
      <c r="D41" s="76"/>
      <c r="E41" s="57" t="s">
        <v>340</v>
      </c>
      <c r="F41" s="76" t="s">
        <v>339</v>
      </c>
      <c r="G41" s="128">
        <f t="shared" si="0"/>
        <v>3959.9</v>
      </c>
      <c r="H41" s="103"/>
      <c r="I41" s="103">
        <v>3959.9</v>
      </c>
      <c r="J41" s="56">
        <f t="shared" si="19"/>
        <v>15000</v>
      </c>
      <c r="K41" s="46"/>
      <c r="L41" s="46">
        <v>15000</v>
      </c>
      <c r="M41" s="56">
        <f t="shared" si="20"/>
        <v>5000</v>
      </c>
      <c r="N41" s="46"/>
      <c r="O41" s="46">
        <v>5000</v>
      </c>
      <c r="P41" s="56">
        <f t="shared" si="21"/>
        <v>-10000</v>
      </c>
      <c r="Q41" s="56">
        <f t="shared" si="4"/>
        <v>0</v>
      </c>
      <c r="R41" s="56">
        <f t="shared" si="5"/>
        <v>-10000</v>
      </c>
      <c r="S41" s="56">
        <f t="shared" si="22"/>
        <v>5000</v>
      </c>
      <c r="T41" s="46"/>
      <c r="U41" s="46">
        <v>5000</v>
      </c>
      <c r="V41" s="56">
        <f t="shared" si="23"/>
        <v>5000</v>
      </c>
      <c r="W41" s="46"/>
      <c r="X41" s="46">
        <v>5000</v>
      </c>
      <c r="Y41" s="49">
        <f t="shared" si="8"/>
        <v>-10000</v>
      </c>
    </row>
    <row r="42" spans="1:25">
      <c r="A42" s="75"/>
      <c r="B42" s="76"/>
      <c r="C42" s="76"/>
      <c r="D42" s="76"/>
      <c r="E42" s="62" t="s">
        <v>403</v>
      </c>
      <c r="F42" s="76">
        <v>5133</v>
      </c>
      <c r="G42" s="128">
        <f t="shared" si="0"/>
        <v>1050</v>
      </c>
      <c r="H42" s="103"/>
      <c r="I42" s="103">
        <v>1050</v>
      </c>
      <c r="J42" s="56">
        <f t="shared" si="19"/>
        <v>2000</v>
      </c>
      <c r="K42" s="46"/>
      <c r="L42" s="46">
        <v>2000</v>
      </c>
      <c r="M42" s="56">
        <f t="shared" si="20"/>
        <v>0</v>
      </c>
      <c r="N42" s="46"/>
      <c r="O42" s="46"/>
      <c r="P42" s="56">
        <f t="shared" si="21"/>
        <v>-2000</v>
      </c>
      <c r="Q42" s="56">
        <f t="shared" si="4"/>
        <v>0</v>
      </c>
      <c r="R42" s="56">
        <f t="shared" si="5"/>
        <v>-2000</v>
      </c>
      <c r="S42" s="56">
        <f t="shared" si="22"/>
        <v>0</v>
      </c>
      <c r="T42" s="46"/>
      <c r="U42" s="46"/>
      <c r="V42" s="56">
        <f t="shared" si="23"/>
        <v>0</v>
      </c>
      <c r="W42" s="46"/>
      <c r="X42" s="46"/>
      <c r="Y42" s="49">
        <f t="shared" si="8"/>
        <v>-2000</v>
      </c>
    </row>
    <row r="43" spans="1:25">
      <c r="A43" s="75"/>
      <c r="B43" s="76"/>
      <c r="C43" s="76"/>
      <c r="D43" s="76"/>
      <c r="E43" s="62" t="s">
        <v>404</v>
      </c>
      <c r="F43" s="76">
        <v>5134</v>
      </c>
      <c r="G43" s="128">
        <f t="shared" si="0"/>
        <v>2832.4</v>
      </c>
      <c r="H43" s="103"/>
      <c r="I43" s="103">
        <v>2832.4</v>
      </c>
      <c r="J43" s="56">
        <f t="shared" si="19"/>
        <v>5000</v>
      </c>
      <c r="K43" s="46"/>
      <c r="L43" s="46">
        <v>5000</v>
      </c>
      <c r="M43" s="56">
        <f t="shared" si="20"/>
        <v>1000</v>
      </c>
      <c r="N43" s="46"/>
      <c r="O43" s="46">
        <v>1000</v>
      </c>
      <c r="P43" s="56">
        <f t="shared" si="21"/>
        <v>-4000</v>
      </c>
      <c r="Q43" s="56">
        <f t="shared" si="4"/>
        <v>0</v>
      </c>
      <c r="R43" s="56">
        <f t="shared" si="5"/>
        <v>-4000</v>
      </c>
      <c r="S43" s="56">
        <f t="shared" si="22"/>
        <v>1000</v>
      </c>
      <c r="T43" s="46"/>
      <c r="U43" s="46">
        <v>1000</v>
      </c>
      <c r="V43" s="56">
        <f t="shared" si="23"/>
        <v>1000</v>
      </c>
      <c r="W43" s="46"/>
      <c r="X43" s="46">
        <v>1000</v>
      </c>
      <c r="Y43" s="49">
        <f t="shared" si="8"/>
        <v>-4000</v>
      </c>
    </row>
    <row r="44" spans="1:25" s="5" customFormat="1">
      <c r="A44" s="77" t="s">
        <v>202</v>
      </c>
      <c r="B44" s="78" t="s">
        <v>192</v>
      </c>
      <c r="C44" s="78" t="s">
        <v>201</v>
      </c>
      <c r="D44" s="78" t="s">
        <v>193</v>
      </c>
      <c r="E44" s="58" t="s">
        <v>203</v>
      </c>
      <c r="F44" s="86"/>
      <c r="G44" s="128">
        <f t="shared" si="0"/>
        <v>0</v>
      </c>
      <c r="H44" s="129">
        <f>SUM(H46)</f>
        <v>0</v>
      </c>
      <c r="I44" s="129">
        <f>SUM(I46)</f>
        <v>0</v>
      </c>
      <c r="J44" s="56">
        <f t="shared" ref="J44" si="27">SUM(K44+L44)</f>
        <v>0</v>
      </c>
      <c r="K44" s="59">
        <f>SUM(K46)</f>
        <v>0</v>
      </c>
      <c r="L44" s="59">
        <f>SUM(L46)</f>
        <v>0</v>
      </c>
      <c r="M44" s="56">
        <f t="shared" ref="M44" si="28">SUM(N44+O44)</f>
        <v>0</v>
      </c>
      <c r="N44" s="59">
        <f>SUM(N46)</f>
        <v>0</v>
      </c>
      <c r="O44" s="59">
        <f>SUM(O46)</f>
        <v>0</v>
      </c>
      <c r="P44" s="56">
        <f t="shared" ref="P44" si="29">SUM(Q44+R44)</f>
        <v>0</v>
      </c>
      <c r="Q44" s="56">
        <f t="shared" si="4"/>
        <v>0</v>
      </c>
      <c r="R44" s="56">
        <f t="shared" si="5"/>
        <v>0</v>
      </c>
      <c r="S44" s="56">
        <f t="shared" ref="S44" si="30">SUM(T44+U44)</f>
        <v>0</v>
      </c>
      <c r="T44" s="59">
        <f>SUM(T46)</f>
        <v>0</v>
      </c>
      <c r="U44" s="59">
        <f>SUM(U46)</f>
        <v>0</v>
      </c>
      <c r="V44" s="56">
        <f t="shared" ref="V44" si="31">SUM(W44+X44)</f>
        <v>0</v>
      </c>
      <c r="W44" s="59">
        <f>SUM(W46)</f>
        <v>0</v>
      </c>
      <c r="X44" s="59">
        <f>SUM(X46)</f>
        <v>0</v>
      </c>
      <c r="Y44" s="49">
        <f t="shared" si="8"/>
        <v>0</v>
      </c>
    </row>
    <row r="45" spans="1:25">
      <c r="A45" s="75"/>
      <c r="B45" s="76"/>
      <c r="C45" s="76"/>
      <c r="D45" s="76"/>
      <c r="E45" s="57" t="s">
        <v>198</v>
      </c>
      <c r="F45" s="76"/>
      <c r="G45" s="128"/>
      <c r="H45" s="103"/>
      <c r="I45" s="103"/>
      <c r="J45" s="56"/>
      <c r="K45" s="46"/>
      <c r="L45" s="46"/>
      <c r="M45" s="56"/>
      <c r="N45" s="46"/>
      <c r="O45" s="46"/>
      <c r="P45" s="56"/>
      <c r="Q45" s="56">
        <f t="shared" si="4"/>
        <v>0</v>
      </c>
      <c r="R45" s="56">
        <f t="shared" si="5"/>
        <v>0</v>
      </c>
      <c r="S45" s="56"/>
      <c r="T45" s="46"/>
      <c r="U45" s="46"/>
      <c r="V45" s="56"/>
      <c r="W45" s="46"/>
      <c r="X45" s="46"/>
      <c r="Y45" s="49"/>
    </row>
    <row r="46" spans="1:25" ht="21">
      <c r="A46" s="75" t="s">
        <v>204</v>
      </c>
      <c r="B46" s="76" t="s">
        <v>192</v>
      </c>
      <c r="C46" s="76" t="s">
        <v>201</v>
      </c>
      <c r="D46" s="76">
        <v>3</v>
      </c>
      <c r="E46" s="57" t="s">
        <v>205</v>
      </c>
      <c r="F46" s="76"/>
      <c r="G46" s="128">
        <f t="shared" si="0"/>
        <v>0</v>
      </c>
      <c r="H46" s="103">
        <f>SUM(H48)</f>
        <v>0</v>
      </c>
      <c r="I46" s="103">
        <f>SUM(I48)</f>
        <v>0</v>
      </c>
      <c r="J46" s="56">
        <f t="shared" ref="J46" si="32">SUM(K46+L46)</f>
        <v>0</v>
      </c>
      <c r="K46" s="46">
        <f>SUM(K48)</f>
        <v>0</v>
      </c>
      <c r="L46" s="46">
        <f>SUM(L48)</f>
        <v>0</v>
      </c>
      <c r="M46" s="56">
        <f t="shared" ref="M46" si="33">SUM(N46+O46)</f>
        <v>0</v>
      </c>
      <c r="N46" s="46">
        <f>SUM(N48)</f>
        <v>0</v>
      </c>
      <c r="O46" s="46">
        <f>SUM(O48)</f>
        <v>0</v>
      </c>
      <c r="P46" s="56">
        <f t="shared" ref="P46" si="34">SUM(Q46+R46)</f>
        <v>0</v>
      </c>
      <c r="Q46" s="56">
        <f t="shared" si="4"/>
        <v>0</v>
      </c>
      <c r="R46" s="56">
        <f t="shared" si="5"/>
        <v>0</v>
      </c>
      <c r="S46" s="56">
        <f t="shared" ref="S46" si="35">SUM(T46+U46)</f>
        <v>0</v>
      </c>
      <c r="T46" s="46">
        <f>SUM(T48)</f>
        <v>0</v>
      </c>
      <c r="U46" s="46">
        <f>SUM(U48)</f>
        <v>0</v>
      </c>
      <c r="V46" s="56">
        <f t="shared" ref="V46" si="36">SUM(W46+X46)</f>
        <v>0</v>
      </c>
      <c r="W46" s="46">
        <f>SUM(W48)</f>
        <v>0</v>
      </c>
      <c r="X46" s="46">
        <f>SUM(X48)</f>
        <v>0</v>
      </c>
      <c r="Y46" s="49">
        <f t="shared" si="8"/>
        <v>0</v>
      </c>
    </row>
    <row r="47" spans="1:25">
      <c r="A47" s="75"/>
      <c r="B47" s="76"/>
      <c r="C47" s="76"/>
      <c r="D47" s="76"/>
      <c r="E47" s="57" t="s">
        <v>5</v>
      </c>
      <c r="F47" s="76"/>
      <c r="G47" s="128"/>
      <c r="H47" s="103"/>
      <c r="I47" s="103"/>
      <c r="J47" s="56"/>
      <c r="K47" s="46"/>
      <c r="L47" s="46"/>
      <c r="M47" s="56"/>
      <c r="N47" s="46"/>
      <c r="O47" s="46"/>
      <c r="P47" s="56"/>
      <c r="Q47" s="56">
        <f t="shared" si="4"/>
        <v>0</v>
      </c>
      <c r="R47" s="56">
        <f t="shared" si="5"/>
        <v>0</v>
      </c>
      <c r="S47" s="56"/>
      <c r="T47" s="46"/>
      <c r="U47" s="46"/>
      <c r="V47" s="56"/>
      <c r="W47" s="46"/>
      <c r="X47" s="46"/>
      <c r="Y47" s="49"/>
    </row>
    <row r="48" spans="1:25" s="5" customFormat="1" ht="31.5">
      <c r="A48" s="77"/>
      <c r="B48" s="78"/>
      <c r="C48" s="78"/>
      <c r="D48" s="78"/>
      <c r="E48" s="58" t="s">
        <v>383</v>
      </c>
      <c r="F48" s="87"/>
      <c r="G48" s="128">
        <f t="shared" si="0"/>
        <v>0</v>
      </c>
      <c r="H48" s="131">
        <f>SUM(H49:H52)</f>
        <v>0</v>
      </c>
      <c r="I48" s="131">
        <f>SUM(I49:I52)</f>
        <v>0</v>
      </c>
      <c r="J48" s="56">
        <f t="shared" ref="J48:J52" si="37">SUM(K48+L48)</f>
        <v>0</v>
      </c>
      <c r="K48" s="61">
        <f>SUM(K49:K52)</f>
        <v>0</v>
      </c>
      <c r="L48" s="61">
        <f>SUM(L49:L52)</f>
        <v>0</v>
      </c>
      <c r="M48" s="56">
        <f t="shared" ref="M48:M52" si="38">SUM(N48+O48)</f>
        <v>0</v>
      </c>
      <c r="N48" s="61">
        <f>SUM(N49:N52)</f>
        <v>0</v>
      </c>
      <c r="O48" s="61">
        <f>SUM(O49:O52)</f>
        <v>0</v>
      </c>
      <c r="P48" s="56">
        <f t="shared" ref="P48:P52" si="39">SUM(Q48+R48)</f>
        <v>0</v>
      </c>
      <c r="Q48" s="56">
        <f t="shared" si="4"/>
        <v>0</v>
      </c>
      <c r="R48" s="56">
        <f t="shared" si="5"/>
        <v>0</v>
      </c>
      <c r="S48" s="56">
        <f t="shared" ref="S48:S52" si="40">SUM(T48+U48)</f>
        <v>0</v>
      </c>
      <c r="T48" s="61">
        <f>SUM(T49:T52)</f>
        <v>0</v>
      </c>
      <c r="U48" s="61">
        <f>SUM(U49:U52)</f>
        <v>0</v>
      </c>
      <c r="V48" s="56">
        <f t="shared" ref="V48:V52" si="41">SUM(W48+X48)</f>
        <v>0</v>
      </c>
      <c r="W48" s="61">
        <f>SUM(W49:W52)</f>
        <v>0</v>
      </c>
      <c r="X48" s="61">
        <f>SUM(X49:X52)</f>
        <v>0</v>
      </c>
      <c r="Y48" s="49">
        <f t="shared" si="8"/>
        <v>0</v>
      </c>
    </row>
    <row r="49" spans="1:25">
      <c r="A49" s="75"/>
      <c r="B49" s="76"/>
      <c r="C49" s="76"/>
      <c r="D49" s="76"/>
      <c r="E49" s="57" t="s">
        <v>292</v>
      </c>
      <c r="F49" s="76" t="s">
        <v>291</v>
      </c>
      <c r="G49" s="128">
        <f t="shared" si="0"/>
        <v>0</v>
      </c>
      <c r="H49" s="103"/>
      <c r="I49" s="103"/>
      <c r="J49" s="56">
        <f t="shared" si="37"/>
        <v>0</v>
      </c>
      <c r="K49" s="46"/>
      <c r="L49" s="46"/>
      <c r="M49" s="56">
        <f t="shared" si="38"/>
        <v>0</v>
      </c>
      <c r="N49" s="46"/>
      <c r="O49" s="46"/>
      <c r="P49" s="56">
        <f t="shared" si="39"/>
        <v>0</v>
      </c>
      <c r="Q49" s="56">
        <f t="shared" si="4"/>
        <v>0</v>
      </c>
      <c r="R49" s="56">
        <f t="shared" si="5"/>
        <v>0</v>
      </c>
      <c r="S49" s="56">
        <f t="shared" si="40"/>
        <v>0</v>
      </c>
      <c r="T49" s="46"/>
      <c r="U49" s="46"/>
      <c r="V49" s="56">
        <f t="shared" si="41"/>
        <v>0</v>
      </c>
      <c r="W49" s="46"/>
      <c r="X49" s="46"/>
      <c r="Y49" s="49">
        <f t="shared" si="8"/>
        <v>0</v>
      </c>
    </row>
    <row r="50" spans="1:25">
      <c r="A50" s="75"/>
      <c r="B50" s="76"/>
      <c r="C50" s="76"/>
      <c r="D50" s="76"/>
      <c r="E50" s="57" t="s">
        <v>295</v>
      </c>
      <c r="F50" s="76" t="s">
        <v>294</v>
      </c>
      <c r="G50" s="128">
        <f t="shared" si="0"/>
        <v>0</v>
      </c>
      <c r="H50" s="103"/>
      <c r="I50" s="103"/>
      <c r="J50" s="56">
        <f t="shared" si="37"/>
        <v>0</v>
      </c>
      <c r="K50" s="46"/>
      <c r="L50" s="46"/>
      <c r="M50" s="56">
        <f t="shared" si="38"/>
        <v>0</v>
      </c>
      <c r="N50" s="46"/>
      <c r="O50" s="46"/>
      <c r="P50" s="56">
        <f t="shared" si="39"/>
        <v>0</v>
      </c>
      <c r="Q50" s="56">
        <f t="shared" ref="Q50:Q51" si="42">SUM(N50-K50)</f>
        <v>0</v>
      </c>
      <c r="R50" s="56">
        <f t="shared" ref="R50:R51" si="43">SUM(O50-L50)</f>
        <v>0</v>
      </c>
      <c r="S50" s="56">
        <f t="shared" ref="S50:S51" si="44">SUM(T50+U50)</f>
        <v>0</v>
      </c>
      <c r="T50" s="46"/>
      <c r="U50" s="46"/>
      <c r="V50" s="56">
        <f t="shared" si="41"/>
        <v>0</v>
      </c>
      <c r="W50" s="46"/>
      <c r="X50" s="46"/>
      <c r="Y50" s="49">
        <f t="shared" si="8"/>
        <v>0</v>
      </c>
    </row>
    <row r="51" spans="1:25">
      <c r="A51" s="75"/>
      <c r="B51" s="76"/>
      <c r="C51" s="76"/>
      <c r="D51" s="76"/>
      <c r="E51" s="57" t="s">
        <v>299</v>
      </c>
      <c r="F51" s="76" t="s">
        <v>298</v>
      </c>
      <c r="G51" s="128">
        <f t="shared" si="0"/>
        <v>0</v>
      </c>
      <c r="H51" s="103"/>
      <c r="I51" s="103"/>
      <c r="J51" s="56">
        <f t="shared" si="37"/>
        <v>0</v>
      </c>
      <c r="K51" s="46"/>
      <c r="L51" s="46"/>
      <c r="M51" s="56">
        <f t="shared" si="38"/>
        <v>0</v>
      </c>
      <c r="N51" s="46"/>
      <c r="O51" s="46"/>
      <c r="P51" s="56">
        <f t="shared" si="39"/>
        <v>0</v>
      </c>
      <c r="Q51" s="56">
        <f t="shared" si="42"/>
        <v>0</v>
      </c>
      <c r="R51" s="56">
        <f t="shared" si="43"/>
        <v>0</v>
      </c>
      <c r="S51" s="56">
        <f t="shared" si="44"/>
        <v>0</v>
      </c>
      <c r="T51" s="46"/>
      <c r="U51" s="46"/>
      <c r="V51" s="56">
        <f t="shared" si="41"/>
        <v>0</v>
      </c>
      <c r="W51" s="46"/>
      <c r="X51" s="46"/>
      <c r="Y51" s="49">
        <f t="shared" si="8"/>
        <v>0</v>
      </c>
    </row>
    <row r="52" spans="1:25">
      <c r="A52" s="75"/>
      <c r="B52" s="76"/>
      <c r="C52" s="76"/>
      <c r="D52" s="76"/>
      <c r="E52" s="57" t="s">
        <v>326</v>
      </c>
      <c r="F52" s="76" t="s">
        <v>325</v>
      </c>
      <c r="G52" s="128">
        <f t="shared" si="0"/>
        <v>0</v>
      </c>
      <c r="H52" s="103"/>
      <c r="I52" s="103"/>
      <c r="J52" s="56">
        <f t="shared" si="37"/>
        <v>0</v>
      </c>
      <c r="K52" s="46"/>
      <c r="L52" s="46"/>
      <c r="M52" s="56">
        <f t="shared" si="38"/>
        <v>0</v>
      </c>
      <c r="N52" s="46"/>
      <c r="O52" s="46"/>
      <c r="P52" s="56">
        <f t="shared" si="39"/>
        <v>0</v>
      </c>
      <c r="Q52" s="56">
        <f t="shared" si="4"/>
        <v>0</v>
      </c>
      <c r="R52" s="56">
        <f t="shared" si="5"/>
        <v>0</v>
      </c>
      <c r="S52" s="56">
        <f t="shared" si="40"/>
        <v>0</v>
      </c>
      <c r="T52" s="46"/>
      <c r="U52" s="46"/>
      <c r="V52" s="56">
        <f t="shared" si="41"/>
        <v>0</v>
      </c>
      <c r="W52" s="46"/>
      <c r="X52" s="46"/>
      <c r="Y52" s="49">
        <f t="shared" si="8"/>
        <v>0</v>
      </c>
    </row>
    <row r="53" spans="1:25" ht="21">
      <c r="A53" s="75" t="s">
        <v>207</v>
      </c>
      <c r="B53" s="76" t="s">
        <v>192</v>
      </c>
      <c r="C53" s="76" t="s">
        <v>208</v>
      </c>
      <c r="D53" s="76" t="s">
        <v>193</v>
      </c>
      <c r="E53" s="63" t="s">
        <v>209</v>
      </c>
      <c r="F53" s="88"/>
      <c r="G53" s="128">
        <f t="shared" si="0"/>
        <v>720</v>
      </c>
      <c r="H53" s="132">
        <f>SUM(H55)</f>
        <v>720</v>
      </c>
      <c r="I53" s="132">
        <f>SUM(I55)</f>
        <v>0</v>
      </c>
      <c r="J53" s="56">
        <f t="shared" ref="J53" si="45">SUM(K53+L53)</f>
        <v>960</v>
      </c>
      <c r="K53" s="64">
        <f>SUM(K55)</f>
        <v>960</v>
      </c>
      <c r="L53" s="64">
        <f>SUM(L55)</f>
        <v>0</v>
      </c>
      <c r="M53" s="56">
        <f t="shared" ref="M53" si="46">SUM(N53+O53)</f>
        <v>960</v>
      </c>
      <c r="N53" s="64">
        <f>SUM(N55)</f>
        <v>960</v>
      </c>
      <c r="O53" s="64">
        <f>SUM(O55)</f>
        <v>0</v>
      </c>
      <c r="P53" s="56">
        <f t="shared" ref="P53" si="47">SUM(Q53+R53)</f>
        <v>0</v>
      </c>
      <c r="Q53" s="56">
        <f t="shared" si="4"/>
        <v>0</v>
      </c>
      <c r="R53" s="56">
        <f t="shared" si="5"/>
        <v>0</v>
      </c>
      <c r="S53" s="56">
        <f t="shared" ref="S53" si="48">SUM(T53+U53)</f>
        <v>960</v>
      </c>
      <c r="T53" s="64">
        <f>SUM(T55)</f>
        <v>960</v>
      </c>
      <c r="U53" s="64">
        <f>SUM(U55)</f>
        <v>0</v>
      </c>
      <c r="V53" s="56">
        <f t="shared" ref="V53" si="49">SUM(W53+X53)</f>
        <v>960</v>
      </c>
      <c r="W53" s="64">
        <f>SUM(W55)</f>
        <v>960</v>
      </c>
      <c r="X53" s="64">
        <f>SUM(X55)</f>
        <v>0</v>
      </c>
      <c r="Y53" s="49">
        <f t="shared" si="8"/>
        <v>0</v>
      </c>
    </row>
    <row r="54" spans="1:25">
      <c r="A54" s="75"/>
      <c r="B54" s="76"/>
      <c r="C54" s="76"/>
      <c r="D54" s="76"/>
      <c r="E54" s="57" t="s">
        <v>198</v>
      </c>
      <c r="F54" s="76"/>
      <c r="G54" s="128"/>
      <c r="H54" s="103"/>
      <c r="I54" s="103"/>
      <c r="J54" s="56"/>
      <c r="K54" s="46"/>
      <c r="L54" s="46"/>
      <c r="M54" s="56"/>
      <c r="N54" s="46"/>
      <c r="O54" s="46"/>
      <c r="P54" s="56"/>
      <c r="Q54" s="56">
        <f t="shared" ref="Q54:Q85" si="50">SUM(N54-K54)</f>
        <v>0</v>
      </c>
      <c r="R54" s="56">
        <f t="shared" ref="R54:R85" si="51">SUM(O54-L54)</f>
        <v>0</v>
      </c>
      <c r="S54" s="56"/>
      <c r="T54" s="46"/>
      <c r="U54" s="46"/>
      <c r="V54" s="56"/>
      <c r="W54" s="46"/>
      <c r="X54" s="46"/>
      <c r="Y54" s="49"/>
    </row>
    <row r="55" spans="1:25" s="5" customFormat="1" ht="21">
      <c r="A55" s="77" t="s">
        <v>210</v>
      </c>
      <c r="B55" s="78" t="s">
        <v>192</v>
      </c>
      <c r="C55" s="78" t="s">
        <v>208</v>
      </c>
      <c r="D55" s="78" t="s">
        <v>196</v>
      </c>
      <c r="E55" s="60" t="s">
        <v>209</v>
      </c>
      <c r="F55" s="78"/>
      <c r="G55" s="128">
        <f t="shared" ref="G55:G86" si="52">SUM(H55+I55)</f>
        <v>720</v>
      </c>
      <c r="H55" s="130">
        <f>SUM(H57)</f>
        <v>720</v>
      </c>
      <c r="I55" s="130">
        <f>SUM(I57)</f>
        <v>0</v>
      </c>
      <c r="J55" s="56">
        <f t="shared" ref="J55" si="53">SUM(K55+L55)</f>
        <v>960</v>
      </c>
      <c r="K55" s="92">
        <f>SUM(K57)</f>
        <v>960</v>
      </c>
      <c r="L55" s="92">
        <f>SUM(L57)</f>
        <v>0</v>
      </c>
      <c r="M55" s="56">
        <f t="shared" ref="M55" si="54">SUM(N55+O55)</f>
        <v>960</v>
      </c>
      <c r="N55" s="92">
        <f>SUM(N57)</f>
        <v>960</v>
      </c>
      <c r="O55" s="92">
        <f>SUM(O57)</f>
        <v>0</v>
      </c>
      <c r="P55" s="56">
        <f t="shared" ref="P55" si="55">SUM(Q55+R55)</f>
        <v>0</v>
      </c>
      <c r="Q55" s="56">
        <f t="shared" si="50"/>
        <v>0</v>
      </c>
      <c r="R55" s="56">
        <f t="shared" si="51"/>
        <v>0</v>
      </c>
      <c r="S55" s="56">
        <f t="shared" ref="S55" si="56">SUM(T55+U55)</f>
        <v>960</v>
      </c>
      <c r="T55" s="92">
        <f>SUM(T57)</f>
        <v>960</v>
      </c>
      <c r="U55" s="92">
        <f>SUM(U57)</f>
        <v>0</v>
      </c>
      <c r="V55" s="56">
        <f t="shared" ref="V55" si="57">SUM(W55+X55)</f>
        <v>960</v>
      </c>
      <c r="W55" s="92">
        <f>SUM(W57)</f>
        <v>960</v>
      </c>
      <c r="X55" s="92">
        <f>SUM(X57)</f>
        <v>0</v>
      </c>
      <c r="Y55" s="49">
        <f t="shared" ref="Y55:Y86" si="58">SUM(M55-J55)</f>
        <v>0</v>
      </c>
    </row>
    <row r="56" spans="1:25">
      <c r="A56" s="75"/>
      <c r="B56" s="76"/>
      <c r="C56" s="76"/>
      <c r="D56" s="76"/>
      <c r="E56" s="57" t="s">
        <v>5</v>
      </c>
      <c r="F56" s="76"/>
      <c r="G56" s="128"/>
      <c r="H56" s="103"/>
      <c r="I56" s="103"/>
      <c r="J56" s="56"/>
      <c r="K56" s="46"/>
      <c r="L56" s="46"/>
      <c r="M56" s="56"/>
      <c r="N56" s="46"/>
      <c r="O56" s="46"/>
      <c r="P56" s="56"/>
      <c r="Q56" s="56">
        <f t="shared" si="50"/>
        <v>0</v>
      </c>
      <c r="R56" s="56">
        <f t="shared" si="51"/>
        <v>0</v>
      </c>
      <c r="S56" s="56"/>
      <c r="T56" s="46"/>
      <c r="U56" s="46"/>
      <c r="V56" s="56"/>
      <c r="W56" s="46"/>
      <c r="X56" s="46"/>
      <c r="Y56" s="49"/>
    </row>
    <row r="57" spans="1:25" ht="21">
      <c r="A57" s="75"/>
      <c r="B57" s="76"/>
      <c r="C57" s="76"/>
      <c r="D57" s="76"/>
      <c r="E57" s="63" t="s">
        <v>405</v>
      </c>
      <c r="F57" s="89"/>
      <c r="G57" s="128">
        <f t="shared" si="52"/>
        <v>720</v>
      </c>
      <c r="H57" s="133">
        <f>SUM(H58)</f>
        <v>720</v>
      </c>
      <c r="I57" s="133">
        <f>SUM(I58)</f>
        <v>0</v>
      </c>
      <c r="J57" s="56">
        <f t="shared" ref="J57:J64" si="59">SUM(K57+L57)</f>
        <v>960</v>
      </c>
      <c r="K57" s="65">
        <f>SUM(K58)</f>
        <v>960</v>
      </c>
      <c r="L57" s="65">
        <f>SUM(L58)</f>
        <v>0</v>
      </c>
      <c r="M57" s="56">
        <f t="shared" ref="M57:M64" si="60">SUM(N57+O57)</f>
        <v>960</v>
      </c>
      <c r="N57" s="65">
        <f>SUM(N58)</f>
        <v>960</v>
      </c>
      <c r="O57" s="65">
        <f>SUM(O58)</f>
        <v>0</v>
      </c>
      <c r="P57" s="56">
        <f t="shared" ref="P57:P64" si="61">SUM(Q57+R57)</f>
        <v>0</v>
      </c>
      <c r="Q57" s="56">
        <f t="shared" si="50"/>
        <v>0</v>
      </c>
      <c r="R57" s="56">
        <f t="shared" si="51"/>
        <v>0</v>
      </c>
      <c r="S57" s="56">
        <f t="shared" ref="S57:S64" si="62">SUM(T57+U57)</f>
        <v>960</v>
      </c>
      <c r="T57" s="65">
        <f>SUM(T58)</f>
        <v>960</v>
      </c>
      <c r="U57" s="65">
        <f>SUM(U58)</f>
        <v>0</v>
      </c>
      <c r="V57" s="56">
        <f t="shared" ref="V57:V64" si="63">SUM(W57+X57)</f>
        <v>960</v>
      </c>
      <c r="W57" s="65">
        <f>SUM(W58)</f>
        <v>960</v>
      </c>
      <c r="X57" s="65">
        <f>SUM(X58)</f>
        <v>0</v>
      </c>
      <c r="Y57" s="49">
        <f t="shared" si="58"/>
        <v>0</v>
      </c>
    </row>
    <row r="58" spans="1:25" s="5" customFormat="1" ht="25.5">
      <c r="A58" s="77"/>
      <c r="B58" s="78"/>
      <c r="C58" s="78"/>
      <c r="D58" s="78"/>
      <c r="E58" s="66" t="s">
        <v>406</v>
      </c>
      <c r="F58" s="78">
        <v>4637</v>
      </c>
      <c r="G58" s="128">
        <f t="shared" si="52"/>
        <v>720</v>
      </c>
      <c r="H58" s="130">
        <v>720</v>
      </c>
      <c r="I58" s="130"/>
      <c r="J58" s="56">
        <f t="shared" si="59"/>
        <v>960</v>
      </c>
      <c r="K58" s="92">
        <v>960</v>
      </c>
      <c r="L58" s="92"/>
      <c r="M58" s="56">
        <f t="shared" si="60"/>
        <v>960</v>
      </c>
      <c r="N58" s="92">
        <v>960</v>
      </c>
      <c r="O58" s="92"/>
      <c r="P58" s="56">
        <f t="shared" si="61"/>
        <v>0</v>
      </c>
      <c r="Q58" s="56">
        <f t="shared" si="50"/>
        <v>0</v>
      </c>
      <c r="R58" s="56">
        <f t="shared" si="51"/>
        <v>0</v>
      </c>
      <c r="S58" s="56">
        <f t="shared" si="62"/>
        <v>960</v>
      </c>
      <c r="T58" s="92">
        <v>960</v>
      </c>
      <c r="U58" s="92"/>
      <c r="V58" s="56">
        <f t="shared" si="63"/>
        <v>960</v>
      </c>
      <c r="W58" s="92">
        <v>960</v>
      </c>
      <c r="X58" s="92"/>
      <c r="Y58" s="49">
        <f t="shared" si="58"/>
        <v>0</v>
      </c>
    </row>
    <row r="59" spans="1:25" s="110" customFormat="1" ht="29.25" customHeight="1">
      <c r="A59" s="108">
        <v>2180</v>
      </c>
      <c r="B59" s="113" t="s">
        <v>192</v>
      </c>
      <c r="C59" s="109">
        <v>8</v>
      </c>
      <c r="D59" s="109">
        <v>0</v>
      </c>
      <c r="E59" s="114" t="s">
        <v>441</v>
      </c>
      <c r="F59" s="115">
        <f t="shared" ref="F59:F63" si="64">SUM(G59+H59)</f>
        <v>600</v>
      </c>
      <c r="G59" s="128">
        <f t="shared" si="52"/>
        <v>300</v>
      </c>
      <c r="H59" s="116">
        <f>SUM(H61)</f>
        <v>300</v>
      </c>
      <c r="I59" s="116">
        <f>SUM(I61)</f>
        <v>0</v>
      </c>
      <c r="J59" s="56">
        <f t="shared" si="59"/>
        <v>0</v>
      </c>
      <c r="K59" s="117"/>
      <c r="L59" s="117"/>
      <c r="M59" s="56">
        <f t="shared" si="60"/>
        <v>0</v>
      </c>
      <c r="N59" s="117"/>
      <c r="O59" s="117"/>
      <c r="P59" s="56">
        <f t="shared" ref="P59:P63" si="65">SUM(Q59+R59)</f>
        <v>0</v>
      </c>
      <c r="Q59" s="56">
        <f t="shared" ref="Q59:Q63" si="66">SUM(N59-K59)</f>
        <v>0</v>
      </c>
      <c r="R59" s="56">
        <f t="shared" ref="R59:R63" si="67">SUM(O59-L59)</f>
        <v>0</v>
      </c>
      <c r="S59" s="56">
        <f t="shared" ref="S59:S63" si="68">SUM(T59+U59)</f>
        <v>0</v>
      </c>
      <c r="T59" s="117"/>
      <c r="U59" s="117"/>
      <c r="V59" s="56">
        <f t="shared" si="63"/>
        <v>0</v>
      </c>
      <c r="W59" s="117"/>
      <c r="X59" s="117"/>
      <c r="Y59" s="49">
        <f t="shared" si="58"/>
        <v>0</v>
      </c>
    </row>
    <row r="60" spans="1:25" s="111" customFormat="1" ht="10.5" customHeight="1">
      <c r="A60" s="108"/>
      <c r="B60" s="113"/>
      <c r="C60" s="109"/>
      <c r="D60" s="109"/>
      <c r="E60" s="118" t="s">
        <v>394</v>
      </c>
      <c r="F60" s="115"/>
      <c r="G60" s="128">
        <f t="shared" si="52"/>
        <v>0</v>
      </c>
      <c r="H60" s="119"/>
      <c r="I60" s="120"/>
      <c r="J60" s="56">
        <f t="shared" si="59"/>
        <v>0</v>
      </c>
      <c r="K60" s="120"/>
      <c r="L60" s="120"/>
      <c r="M60" s="56">
        <f t="shared" si="60"/>
        <v>0</v>
      </c>
      <c r="N60" s="120"/>
      <c r="O60" s="120"/>
      <c r="P60" s="56">
        <f t="shared" si="65"/>
        <v>0</v>
      </c>
      <c r="Q60" s="56">
        <f t="shared" si="66"/>
        <v>0</v>
      </c>
      <c r="R60" s="56">
        <f t="shared" si="67"/>
        <v>0</v>
      </c>
      <c r="S60" s="56">
        <f t="shared" si="68"/>
        <v>0</v>
      </c>
      <c r="T60" s="120"/>
      <c r="U60" s="120"/>
      <c r="V60" s="56">
        <f t="shared" si="63"/>
        <v>0</v>
      </c>
      <c r="W60" s="120"/>
      <c r="X60" s="120"/>
      <c r="Y60" s="49">
        <f t="shared" si="58"/>
        <v>0</v>
      </c>
    </row>
    <row r="61" spans="1:25" s="110" customFormat="1" ht="25.5">
      <c r="A61" s="108">
        <v>2181</v>
      </c>
      <c r="B61" s="121" t="s">
        <v>192</v>
      </c>
      <c r="C61" s="112">
        <v>8</v>
      </c>
      <c r="D61" s="112">
        <v>1</v>
      </c>
      <c r="E61" s="118" t="s">
        <v>441</v>
      </c>
      <c r="F61" s="115">
        <f t="shared" si="64"/>
        <v>600</v>
      </c>
      <c r="G61" s="128">
        <f t="shared" si="52"/>
        <v>300</v>
      </c>
      <c r="H61" s="116">
        <f>SUM(H63)</f>
        <v>300</v>
      </c>
      <c r="I61" s="116">
        <f>SUM(I63)</f>
        <v>0</v>
      </c>
      <c r="J61" s="56">
        <f t="shared" si="59"/>
        <v>0</v>
      </c>
      <c r="K61" s="117"/>
      <c r="L61" s="117"/>
      <c r="M61" s="56">
        <f t="shared" si="60"/>
        <v>0</v>
      </c>
      <c r="N61" s="117"/>
      <c r="O61" s="117"/>
      <c r="P61" s="56">
        <f t="shared" si="65"/>
        <v>0</v>
      </c>
      <c r="Q61" s="56">
        <f t="shared" si="66"/>
        <v>0</v>
      </c>
      <c r="R61" s="56">
        <f t="shared" si="67"/>
        <v>0</v>
      </c>
      <c r="S61" s="56">
        <f t="shared" si="68"/>
        <v>0</v>
      </c>
      <c r="T61" s="117"/>
      <c r="U61" s="117"/>
      <c r="V61" s="56">
        <f t="shared" si="63"/>
        <v>0</v>
      </c>
      <c r="W61" s="117"/>
      <c r="X61" s="117"/>
      <c r="Y61" s="49">
        <f t="shared" si="58"/>
        <v>0</v>
      </c>
    </row>
    <row r="62" spans="1:25" s="110" customFormat="1" ht="12.75">
      <c r="A62" s="108"/>
      <c r="B62" s="121"/>
      <c r="C62" s="112"/>
      <c r="D62" s="112"/>
      <c r="E62" s="118" t="s">
        <v>394</v>
      </c>
      <c r="F62" s="115">
        <f t="shared" si="64"/>
        <v>0</v>
      </c>
      <c r="G62" s="128">
        <f t="shared" si="52"/>
        <v>0</v>
      </c>
      <c r="H62" s="116"/>
      <c r="I62" s="117"/>
      <c r="J62" s="56">
        <f t="shared" si="59"/>
        <v>0</v>
      </c>
      <c r="K62" s="117"/>
      <c r="L62" s="117"/>
      <c r="M62" s="56">
        <f t="shared" si="60"/>
        <v>0</v>
      </c>
      <c r="N62" s="117"/>
      <c r="O62" s="117"/>
      <c r="P62" s="56">
        <f t="shared" si="65"/>
        <v>0</v>
      </c>
      <c r="Q62" s="56">
        <f t="shared" si="66"/>
        <v>0</v>
      </c>
      <c r="R62" s="56">
        <f t="shared" si="67"/>
        <v>0</v>
      </c>
      <c r="S62" s="56">
        <f t="shared" si="68"/>
        <v>0</v>
      </c>
      <c r="T62" s="117"/>
      <c r="U62" s="117"/>
      <c r="V62" s="56">
        <f t="shared" si="63"/>
        <v>0</v>
      </c>
      <c r="W62" s="117"/>
      <c r="X62" s="117"/>
      <c r="Y62" s="49">
        <f t="shared" si="58"/>
        <v>0</v>
      </c>
    </row>
    <row r="63" spans="1:25" s="106" customFormat="1" ht="16.5">
      <c r="A63" s="52">
        <v>2183</v>
      </c>
      <c r="B63" s="53" t="s">
        <v>192</v>
      </c>
      <c r="C63" s="107">
        <v>8</v>
      </c>
      <c r="D63" s="107">
        <v>1</v>
      </c>
      <c r="E63" s="122" t="s">
        <v>442</v>
      </c>
      <c r="F63" s="123">
        <f t="shared" si="64"/>
        <v>600</v>
      </c>
      <c r="G63" s="128">
        <f t="shared" si="52"/>
        <v>300</v>
      </c>
      <c r="H63" s="54">
        <v>300</v>
      </c>
      <c r="I63" s="124"/>
      <c r="J63" s="56">
        <f t="shared" si="59"/>
        <v>0</v>
      </c>
      <c r="K63" s="124"/>
      <c r="L63" s="124"/>
      <c r="M63" s="56">
        <f t="shared" si="60"/>
        <v>0</v>
      </c>
      <c r="N63" s="124"/>
      <c r="O63" s="124"/>
      <c r="P63" s="56">
        <f t="shared" si="65"/>
        <v>0</v>
      </c>
      <c r="Q63" s="56">
        <f t="shared" si="66"/>
        <v>0</v>
      </c>
      <c r="R63" s="56">
        <f t="shared" si="67"/>
        <v>0</v>
      </c>
      <c r="S63" s="56">
        <f t="shared" si="68"/>
        <v>0</v>
      </c>
      <c r="T63" s="124"/>
      <c r="U63" s="124"/>
      <c r="V63" s="56">
        <f t="shared" si="63"/>
        <v>0</v>
      </c>
      <c r="W63" s="124"/>
      <c r="X63" s="124"/>
      <c r="Y63" s="49">
        <f t="shared" si="58"/>
        <v>0</v>
      </c>
    </row>
    <row r="64" spans="1:25" s="5" customFormat="1">
      <c r="A64" s="77" t="s">
        <v>211</v>
      </c>
      <c r="B64" s="78" t="s">
        <v>212</v>
      </c>
      <c r="C64" s="78" t="s">
        <v>193</v>
      </c>
      <c r="D64" s="78" t="s">
        <v>193</v>
      </c>
      <c r="E64" s="38" t="s">
        <v>213</v>
      </c>
      <c r="F64" s="85"/>
      <c r="G64" s="128">
        <f t="shared" si="52"/>
        <v>0</v>
      </c>
      <c r="H64" s="128">
        <f>SUM(H66)</f>
        <v>0</v>
      </c>
      <c r="I64" s="128">
        <f>SUM(I66)</f>
        <v>0</v>
      </c>
      <c r="J64" s="56">
        <f t="shared" si="59"/>
        <v>3000</v>
      </c>
      <c r="K64" s="56">
        <f>SUM(K66)</f>
        <v>3000</v>
      </c>
      <c r="L64" s="56">
        <f>SUM(L66)</f>
        <v>0</v>
      </c>
      <c r="M64" s="56">
        <f t="shared" si="60"/>
        <v>3000</v>
      </c>
      <c r="N64" s="56">
        <f>SUM(N66)</f>
        <v>3000</v>
      </c>
      <c r="O64" s="56">
        <f>SUM(O66)</f>
        <v>0</v>
      </c>
      <c r="P64" s="56">
        <f t="shared" si="61"/>
        <v>0</v>
      </c>
      <c r="Q64" s="56">
        <f t="shared" si="50"/>
        <v>0</v>
      </c>
      <c r="R64" s="56">
        <f t="shared" si="51"/>
        <v>0</v>
      </c>
      <c r="S64" s="56">
        <f t="shared" si="62"/>
        <v>3000</v>
      </c>
      <c r="T64" s="56">
        <f>SUM(T66)</f>
        <v>3000</v>
      </c>
      <c r="U64" s="56">
        <f>SUM(U66)</f>
        <v>0</v>
      </c>
      <c r="V64" s="56">
        <f t="shared" si="63"/>
        <v>3000</v>
      </c>
      <c r="W64" s="56">
        <f>SUM(W66)</f>
        <v>3000</v>
      </c>
      <c r="X64" s="56">
        <f>SUM(X66)</f>
        <v>0</v>
      </c>
      <c r="Y64" s="49">
        <f t="shared" si="58"/>
        <v>0</v>
      </c>
    </row>
    <row r="65" spans="1:25" s="5" customFormat="1">
      <c r="A65" s="77"/>
      <c r="B65" s="78"/>
      <c r="C65" s="78"/>
      <c r="D65" s="78"/>
      <c r="E65" s="60" t="s">
        <v>5</v>
      </c>
      <c r="F65" s="78"/>
      <c r="G65" s="128"/>
      <c r="H65" s="130"/>
      <c r="I65" s="130"/>
      <c r="J65" s="56"/>
      <c r="K65" s="92"/>
      <c r="L65" s="92"/>
      <c r="M65" s="56"/>
      <c r="N65" s="92"/>
      <c r="O65" s="92"/>
      <c r="P65" s="56"/>
      <c r="Q65" s="56">
        <f t="shared" si="50"/>
        <v>0</v>
      </c>
      <c r="R65" s="56">
        <f t="shared" si="51"/>
        <v>0</v>
      </c>
      <c r="S65" s="56"/>
      <c r="T65" s="92"/>
      <c r="U65" s="92"/>
      <c r="V65" s="56"/>
      <c r="W65" s="92"/>
      <c r="X65" s="92"/>
      <c r="Y65" s="49"/>
    </row>
    <row r="66" spans="1:25" s="5" customFormat="1">
      <c r="A66" s="77" t="s">
        <v>214</v>
      </c>
      <c r="B66" s="78" t="s">
        <v>212</v>
      </c>
      <c r="C66" s="78" t="s">
        <v>215</v>
      </c>
      <c r="D66" s="78" t="s">
        <v>193</v>
      </c>
      <c r="E66" s="58" t="s">
        <v>216</v>
      </c>
      <c r="F66" s="86"/>
      <c r="G66" s="128">
        <f t="shared" si="52"/>
        <v>0</v>
      </c>
      <c r="H66" s="129">
        <f>SUM(H68)</f>
        <v>0</v>
      </c>
      <c r="I66" s="129">
        <f>SUM(I68)</f>
        <v>0</v>
      </c>
      <c r="J66" s="56">
        <f t="shared" ref="J66" si="69">SUM(K66+L66)</f>
        <v>3000</v>
      </c>
      <c r="K66" s="59">
        <f>SUM(K68)</f>
        <v>3000</v>
      </c>
      <c r="L66" s="59">
        <f>SUM(L68)</f>
        <v>0</v>
      </c>
      <c r="M66" s="56">
        <f t="shared" ref="M66" si="70">SUM(N66+O66)</f>
        <v>3000</v>
      </c>
      <c r="N66" s="59">
        <f>SUM(N68)</f>
        <v>3000</v>
      </c>
      <c r="O66" s="59">
        <f>SUM(O68)</f>
        <v>0</v>
      </c>
      <c r="P66" s="56">
        <f t="shared" ref="P66" si="71">SUM(Q66+R66)</f>
        <v>0</v>
      </c>
      <c r="Q66" s="56">
        <f t="shared" si="50"/>
        <v>0</v>
      </c>
      <c r="R66" s="56">
        <f t="shared" si="51"/>
        <v>0</v>
      </c>
      <c r="S66" s="56">
        <f t="shared" ref="S66" si="72">SUM(T66+U66)</f>
        <v>3000</v>
      </c>
      <c r="T66" s="59">
        <f>SUM(T68)</f>
        <v>3000</v>
      </c>
      <c r="U66" s="59">
        <f>SUM(U68)</f>
        <v>0</v>
      </c>
      <c r="V66" s="56">
        <f t="shared" ref="V66" si="73">SUM(W66+X66)</f>
        <v>3000</v>
      </c>
      <c r="W66" s="59">
        <f>SUM(W68)</f>
        <v>3000</v>
      </c>
      <c r="X66" s="59">
        <f>SUM(X68)</f>
        <v>0</v>
      </c>
      <c r="Y66" s="49">
        <f t="shared" si="58"/>
        <v>0</v>
      </c>
    </row>
    <row r="67" spans="1:25" s="5" customFormat="1">
      <c r="A67" s="77"/>
      <c r="B67" s="78"/>
      <c r="C67" s="78"/>
      <c r="D67" s="78"/>
      <c r="E67" s="60" t="s">
        <v>198</v>
      </c>
      <c r="F67" s="78"/>
      <c r="G67" s="128"/>
      <c r="H67" s="130"/>
      <c r="I67" s="130"/>
      <c r="J67" s="56"/>
      <c r="K67" s="92"/>
      <c r="L67" s="92"/>
      <c r="M67" s="56"/>
      <c r="N67" s="92"/>
      <c r="O67" s="92"/>
      <c r="P67" s="56"/>
      <c r="Q67" s="56">
        <f t="shared" si="50"/>
        <v>0</v>
      </c>
      <c r="R67" s="56">
        <f t="shared" si="51"/>
        <v>0</v>
      </c>
      <c r="S67" s="56"/>
      <c r="T67" s="92"/>
      <c r="U67" s="92"/>
      <c r="V67" s="56"/>
      <c r="W67" s="92"/>
      <c r="X67" s="92"/>
      <c r="Y67" s="49"/>
    </row>
    <row r="68" spans="1:25" s="5" customFormat="1">
      <c r="A68" s="77" t="s">
        <v>217</v>
      </c>
      <c r="B68" s="78" t="s">
        <v>212</v>
      </c>
      <c r="C68" s="78" t="s">
        <v>215</v>
      </c>
      <c r="D68" s="78" t="s">
        <v>196</v>
      </c>
      <c r="E68" s="60" t="s">
        <v>216</v>
      </c>
      <c r="F68" s="78"/>
      <c r="G68" s="128">
        <f t="shared" si="52"/>
        <v>0</v>
      </c>
      <c r="H68" s="130">
        <f>SUM(H70)</f>
        <v>0</v>
      </c>
      <c r="I68" s="130">
        <f>SUM(I70)</f>
        <v>0</v>
      </c>
      <c r="J68" s="56">
        <f t="shared" ref="J68" si="74">SUM(K68+L68)</f>
        <v>3000</v>
      </c>
      <c r="K68" s="92">
        <f>SUM(K70)</f>
        <v>3000</v>
      </c>
      <c r="L68" s="92">
        <f>SUM(L70)</f>
        <v>0</v>
      </c>
      <c r="M68" s="56">
        <f t="shared" ref="M68" si="75">SUM(N68+O68)</f>
        <v>3000</v>
      </c>
      <c r="N68" s="92">
        <f>SUM(N70)</f>
        <v>3000</v>
      </c>
      <c r="O68" s="92">
        <f>SUM(O70)</f>
        <v>0</v>
      </c>
      <c r="P68" s="56">
        <f t="shared" ref="P68" si="76">SUM(Q68+R68)</f>
        <v>0</v>
      </c>
      <c r="Q68" s="56">
        <f t="shared" si="50"/>
        <v>0</v>
      </c>
      <c r="R68" s="56">
        <f t="shared" si="51"/>
        <v>0</v>
      </c>
      <c r="S68" s="56">
        <f t="shared" ref="S68" si="77">SUM(T68+U68)</f>
        <v>3000</v>
      </c>
      <c r="T68" s="92">
        <f>SUM(T70)</f>
        <v>3000</v>
      </c>
      <c r="U68" s="92">
        <f>SUM(U70)</f>
        <v>0</v>
      </c>
      <c r="V68" s="56">
        <f t="shared" ref="V68" si="78">SUM(W68+X68)</f>
        <v>3000</v>
      </c>
      <c r="W68" s="92">
        <f>SUM(W70)</f>
        <v>3000</v>
      </c>
      <c r="X68" s="92">
        <f>SUM(X70)</f>
        <v>0</v>
      </c>
      <c r="Y68" s="49">
        <f t="shared" si="58"/>
        <v>0</v>
      </c>
    </row>
    <row r="69" spans="1:25" s="5" customFormat="1">
      <c r="A69" s="77"/>
      <c r="B69" s="78"/>
      <c r="C69" s="78"/>
      <c r="D69" s="78"/>
      <c r="E69" s="60" t="s">
        <v>5</v>
      </c>
      <c r="F69" s="78"/>
      <c r="G69" s="128"/>
      <c r="H69" s="130"/>
      <c r="I69" s="130"/>
      <c r="J69" s="56"/>
      <c r="K69" s="92"/>
      <c r="L69" s="92"/>
      <c r="M69" s="56"/>
      <c r="N69" s="92"/>
      <c r="O69" s="92"/>
      <c r="P69" s="56"/>
      <c r="Q69" s="56">
        <f t="shared" si="50"/>
        <v>0</v>
      </c>
      <c r="R69" s="56">
        <f t="shared" si="51"/>
        <v>0</v>
      </c>
      <c r="S69" s="56"/>
      <c r="T69" s="92"/>
      <c r="U69" s="92"/>
      <c r="V69" s="56"/>
      <c r="W69" s="92"/>
      <c r="X69" s="92"/>
      <c r="Y69" s="49"/>
    </row>
    <row r="70" spans="1:25" s="5" customFormat="1">
      <c r="A70" s="77"/>
      <c r="B70" s="78"/>
      <c r="C70" s="78"/>
      <c r="D70" s="78"/>
      <c r="E70" s="58" t="s">
        <v>384</v>
      </c>
      <c r="F70" s="87"/>
      <c r="G70" s="128">
        <f t="shared" si="52"/>
        <v>0</v>
      </c>
      <c r="H70" s="131">
        <f>SUM(H71:H71)</f>
        <v>0</v>
      </c>
      <c r="I70" s="131">
        <f>SUM(I71:I71)</f>
        <v>0</v>
      </c>
      <c r="J70" s="56">
        <f t="shared" ref="J70:J71" si="79">SUM(K70+L70)</f>
        <v>3000</v>
      </c>
      <c r="K70" s="61">
        <f>SUM(K71:K71)</f>
        <v>3000</v>
      </c>
      <c r="L70" s="61">
        <f>SUM(L71:L71)</f>
        <v>0</v>
      </c>
      <c r="M70" s="56">
        <f t="shared" ref="M70:M71" si="80">SUM(N70+O70)</f>
        <v>3000</v>
      </c>
      <c r="N70" s="61">
        <f>SUM(N71:N71)</f>
        <v>3000</v>
      </c>
      <c r="O70" s="61">
        <f>SUM(O71:O71)</f>
        <v>0</v>
      </c>
      <c r="P70" s="56">
        <f t="shared" ref="P70:P71" si="81">SUM(Q70+R70)</f>
        <v>0</v>
      </c>
      <c r="Q70" s="56">
        <f t="shared" si="50"/>
        <v>0</v>
      </c>
      <c r="R70" s="56">
        <f t="shared" si="51"/>
        <v>0</v>
      </c>
      <c r="S70" s="56">
        <f t="shared" ref="S70:S71" si="82">SUM(T70+U70)</f>
        <v>3000</v>
      </c>
      <c r="T70" s="61">
        <f>SUM(T71:T71)</f>
        <v>3000</v>
      </c>
      <c r="U70" s="61">
        <f>SUM(U71:U71)</f>
        <v>0</v>
      </c>
      <c r="V70" s="56">
        <f t="shared" ref="V70:V71" si="83">SUM(W70+X70)</f>
        <v>3000</v>
      </c>
      <c r="W70" s="61">
        <f>SUM(W71:W71)</f>
        <v>3000</v>
      </c>
      <c r="X70" s="61">
        <f>SUM(X71:X71)</f>
        <v>0</v>
      </c>
      <c r="Y70" s="49">
        <f t="shared" si="58"/>
        <v>0</v>
      </c>
    </row>
    <row r="71" spans="1:25" s="5" customFormat="1" ht="25.5">
      <c r="A71" s="77"/>
      <c r="B71" s="78"/>
      <c r="C71" s="78"/>
      <c r="D71" s="78"/>
      <c r="E71" s="66" t="s">
        <v>407</v>
      </c>
      <c r="F71" s="78">
        <v>4841</v>
      </c>
      <c r="G71" s="128">
        <f t="shared" si="52"/>
        <v>0</v>
      </c>
      <c r="H71" s="130"/>
      <c r="I71" s="130"/>
      <c r="J71" s="56">
        <f t="shared" si="79"/>
        <v>3000</v>
      </c>
      <c r="K71" s="92">
        <v>3000</v>
      </c>
      <c r="L71" s="92"/>
      <c r="M71" s="56">
        <f t="shared" si="80"/>
        <v>3000</v>
      </c>
      <c r="N71" s="92">
        <v>3000</v>
      </c>
      <c r="O71" s="92"/>
      <c r="P71" s="56">
        <f t="shared" si="81"/>
        <v>0</v>
      </c>
      <c r="Q71" s="56">
        <f t="shared" si="50"/>
        <v>0</v>
      </c>
      <c r="R71" s="56">
        <f t="shared" si="51"/>
        <v>0</v>
      </c>
      <c r="S71" s="56">
        <f t="shared" si="82"/>
        <v>3000</v>
      </c>
      <c r="T71" s="92">
        <v>3000</v>
      </c>
      <c r="U71" s="92"/>
      <c r="V71" s="56">
        <f t="shared" si="83"/>
        <v>3000</v>
      </c>
      <c r="W71" s="92">
        <v>3000</v>
      </c>
      <c r="X71" s="92"/>
      <c r="Y71" s="49">
        <f t="shared" si="58"/>
        <v>0</v>
      </c>
    </row>
    <row r="72" spans="1:25" s="5" customFormat="1">
      <c r="A72" s="77" t="s">
        <v>218</v>
      </c>
      <c r="B72" s="78" t="s">
        <v>219</v>
      </c>
      <c r="C72" s="78" t="s">
        <v>193</v>
      </c>
      <c r="D72" s="78" t="s">
        <v>193</v>
      </c>
      <c r="E72" s="38" t="s">
        <v>220</v>
      </c>
      <c r="F72" s="85"/>
      <c r="G72" s="128">
        <f t="shared" si="52"/>
        <v>353096.4</v>
      </c>
      <c r="H72" s="128">
        <f>SUM(H74+H79+H87)</f>
        <v>62497.1</v>
      </c>
      <c r="I72" s="128">
        <f>SUM(I74+I79+I87)</f>
        <v>290599.30000000005</v>
      </c>
      <c r="J72" s="56">
        <f t="shared" ref="J72" si="84">SUM(K72+L72)</f>
        <v>297184</v>
      </c>
      <c r="K72" s="56">
        <f>SUM(K74+K79+K87)</f>
        <v>32500</v>
      </c>
      <c r="L72" s="56">
        <f>SUM(L74+L79+L87)</f>
        <v>264684</v>
      </c>
      <c r="M72" s="56">
        <f t="shared" ref="M72" si="85">SUM(N72+O72)</f>
        <v>32500</v>
      </c>
      <c r="N72" s="56">
        <f>SUM(N74+N79+N87)</f>
        <v>52500</v>
      </c>
      <c r="O72" s="56">
        <f>SUM(O74+O79+O87)</f>
        <v>-20000</v>
      </c>
      <c r="P72" s="56">
        <f t="shared" ref="P72" si="86">SUM(Q72+R72)</f>
        <v>-264684</v>
      </c>
      <c r="Q72" s="56">
        <f t="shared" si="50"/>
        <v>20000</v>
      </c>
      <c r="R72" s="56">
        <f t="shared" si="51"/>
        <v>-284684</v>
      </c>
      <c r="S72" s="56">
        <f t="shared" ref="S72" si="87">SUM(T72+U72)</f>
        <v>-7500</v>
      </c>
      <c r="T72" s="56">
        <f>SUM(T74+T79+T87)</f>
        <v>2500</v>
      </c>
      <c r="U72" s="56">
        <f>SUM(U74+U79+U87)</f>
        <v>-10000</v>
      </c>
      <c r="V72" s="56">
        <f t="shared" ref="V72" si="88">SUM(W72+X72)</f>
        <v>-8500</v>
      </c>
      <c r="W72" s="56">
        <f>SUM(W74+W79+W87)</f>
        <v>2500</v>
      </c>
      <c r="X72" s="56">
        <f>SUM(X74+X79+X87)</f>
        <v>-11000</v>
      </c>
      <c r="Y72" s="49">
        <f t="shared" si="58"/>
        <v>-264684</v>
      </c>
    </row>
    <row r="73" spans="1:25">
      <c r="A73" s="75"/>
      <c r="B73" s="76"/>
      <c r="C73" s="76"/>
      <c r="D73" s="76"/>
      <c r="E73" s="57" t="s">
        <v>5</v>
      </c>
      <c r="F73" s="76"/>
      <c r="G73" s="128"/>
      <c r="H73" s="103"/>
      <c r="I73" s="103"/>
      <c r="J73" s="56"/>
      <c r="K73" s="46"/>
      <c r="L73" s="46"/>
      <c r="M73" s="56"/>
      <c r="N73" s="46"/>
      <c r="O73" s="46"/>
      <c r="P73" s="56"/>
      <c r="Q73" s="56">
        <f t="shared" si="50"/>
        <v>0</v>
      </c>
      <c r="R73" s="56">
        <f t="shared" si="51"/>
        <v>0</v>
      </c>
      <c r="S73" s="56"/>
      <c r="T73" s="46"/>
      <c r="U73" s="46"/>
      <c r="V73" s="56"/>
      <c r="W73" s="46"/>
      <c r="X73" s="46"/>
      <c r="Y73" s="49">
        <f t="shared" si="58"/>
        <v>0</v>
      </c>
    </row>
    <row r="74" spans="1:25" s="5" customFormat="1" ht="21">
      <c r="A74" s="77" t="s">
        <v>221</v>
      </c>
      <c r="B74" s="78" t="s">
        <v>219</v>
      </c>
      <c r="C74" s="78" t="s">
        <v>215</v>
      </c>
      <c r="D74" s="78" t="s">
        <v>193</v>
      </c>
      <c r="E74" s="58" t="s">
        <v>222</v>
      </c>
      <c r="F74" s="86"/>
      <c r="G74" s="128">
        <f t="shared" si="52"/>
        <v>2106.5</v>
      </c>
      <c r="H74" s="129">
        <f>SUM(H76)</f>
        <v>2106.5</v>
      </c>
      <c r="I74" s="129">
        <f>SUM(I76)</f>
        <v>0</v>
      </c>
      <c r="J74" s="56">
        <f t="shared" ref="J74:J78" si="89">SUM(K74+L74)</f>
        <v>2500</v>
      </c>
      <c r="K74" s="59">
        <f>SUM(K76)</f>
        <v>2500</v>
      </c>
      <c r="L74" s="59">
        <f>SUM(L76)</f>
        <v>0</v>
      </c>
      <c r="M74" s="56">
        <f t="shared" ref="M74:M78" si="90">SUM(N74+O74)</f>
        <v>2500</v>
      </c>
      <c r="N74" s="59">
        <f>SUM(N78)</f>
        <v>2500</v>
      </c>
      <c r="O74" s="59">
        <f>SUM(O78)</f>
        <v>0</v>
      </c>
      <c r="P74" s="56">
        <f t="shared" ref="P74" si="91">SUM(Q74+R74)</f>
        <v>0</v>
      </c>
      <c r="Q74" s="56">
        <f t="shared" si="50"/>
        <v>0</v>
      </c>
      <c r="R74" s="56">
        <f t="shared" si="51"/>
        <v>0</v>
      </c>
      <c r="S74" s="56">
        <f t="shared" ref="S74:S78" si="92">SUM(T74+U74)</f>
        <v>2500</v>
      </c>
      <c r="T74" s="59">
        <f>SUM(T78)</f>
        <v>2500</v>
      </c>
      <c r="U74" s="59">
        <f>SUM(U78)</f>
        <v>0</v>
      </c>
      <c r="V74" s="56">
        <f t="shared" ref="V74:V78" si="93">SUM(W74+X74)</f>
        <v>2500</v>
      </c>
      <c r="W74" s="59">
        <f>SUM(W78)</f>
        <v>2500</v>
      </c>
      <c r="X74" s="59">
        <f>SUM(X78)</f>
        <v>0</v>
      </c>
      <c r="Y74" s="49">
        <f t="shared" si="58"/>
        <v>0</v>
      </c>
    </row>
    <row r="75" spans="1:25">
      <c r="A75" s="75"/>
      <c r="B75" s="76"/>
      <c r="C75" s="76"/>
      <c r="D75" s="76"/>
      <c r="E75" s="57" t="s">
        <v>198</v>
      </c>
      <c r="F75" s="76"/>
      <c r="G75" s="128">
        <f t="shared" si="52"/>
        <v>0</v>
      </c>
      <c r="H75" s="103"/>
      <c r="I75" s="103"/>
      <c r="J75" s="56">
        <f t="shared" si="89"/>
        <v>0</v>
      </c>
      <c r="K75" s="46"/>
      <c r="L75" s="46"/>
      <c r="M75" s="56">
        <f t="shared" si="90"/>
        <v>0</v>
      </c>
      <c r="N75" s="46"/>
      <c r="O75" s="46"/>
      <c r="P75" s="56"/>
      <c r="Q75" s="56">
        <f t="shared" si="50"/>
        <v>0</v>
      </c>
      <c r="R75" s="56">
        <f t="shared" si="51"/>
        <v>0</v>
      </c>
      <c r="S75" s="56">
        <f t="shared" si="92"/>
        <v>0</v>
      </c>
      <c r="T75" s="46"/>
      <c r="U75" s="46"/>
      <c r="V75" s="56">
        <f t="shared" si="93"/>
        <v>0</v>
      </c>
      <c r="W75" s="46"/>
      <c r="X75" s="46"/>
      <c r="Y75" s="49">
        <f t="shared" si="58"/>
        <v>0</v>
      </c>
    </row>
    <row r="76" spans="1:25" ht="12.75">
      <c r="A76" s="79">
        <v>2421</v>
      </c>
      <c r="B76" s="80" t="s">
        <v>219</v>
      </c>
      <c r="C76" s="80">
        <v>2</v>
      </c>
      <c r="D76" s="80">
        <v>1</v>
      </c>
      <c r="E76" s="66" t="s">
        <v>396</v>
      </c>
      <c r="F76" s="76"/>
      <c r="G76" s="128">
        <f t="shared" si="52"/>
        <v>2106.5</v>
      </c>
      <c r="H76" s="103">
        <f>SUM(H78)</f>
        <v>2106.5</v>
      </c>
      <c r="I76" s="103"/>
      <c r="J76" s="56">
        <f t="shared" si="89"/>
        <v>2500</v>
      </c>
      <c r="K76" s="46">
        <f>SUM(J78)</f>
        <v>2500</v>
      </c>
      <c r="L76" s="46"/>
      <c r="M76" s="56">
        <f t="shared" si="90"/>
        <v>0</v>
      </c>
      <c r="N76" s="46"/>
      <c r="O76" s="46"/>
      <c r="P76" s="56"/>
      <c r="Q76" s="56">
        <f t="shared" si="50"/>
        <v>-2500</v>
      </c>
      <c r="R76" s="56">
        <f t="shared" si="51"/>
        <v>0</v>
      </c>
      <c r="S76" s="56">
        <f t="shared" si="92"/>
        <v>0</v>
      </c>
      <c r="T76" s="46"/>
      <c r="U76" s="46"/>
      <c r="V76" s="56">
        <f t="shared" si="93"/>
        <v>0</v>
      </c>
      <c r="W76" s="46"/>
      <c r="X76" s="46"/>
      <c r="Y76" s="49">
        <f t="shared" si="58"/>
        <v>-2500</v>
      </c>
    </row>
    <row r="77" spans="1:25" ht="12.75">
      <c r="A77" s="79"/>
      <c r="B77" s="80"/>
      <c r="C77" s="80"/>
      <c r="D77" s="80"/>
      <c r="E77" s="57" t="s">
        <v>5</v>
      </c>
      <c r="F77" s="76"/>
      <c r="G77" s="128">
        <f t="shared" si="52"/>
        <v>0</v>
      </c>
      <c r="H77" s="103"/>
      <c r="I77" s="103"/>
      <c r="J77" s="56">
        <f t="shared" si="89"/>
        <v>0</v>
      </c>
      <c r="K77" s="46"/>
      <c r="L77" s="46"/>
      <c r="M77" s="56">
        <f t="shared" si="90"/>
        <v>0</v>
      </c>
      <c r="N77" s="46"/>
      <c r="O77" s="46"/>
      <c r="P77" s="56"/>
      <c r="Q77" s="56">
        <f t="shared" si="50"/>
        <v>0</v>
      </c>
      <c r="R77" s="56">
        <f t="shared" si="51"/>
        <v>0</v>
      </c>
      <c r="S77" s="56">
        <f t="shared" si="92"/>
        <v>0</v>
      </c>
      <c r="T77" s="46"/>
      <c r="U77" s="46"/>
      <c r="V77" s="56">
        <f t="shared" si="93"/>
        <v>0</v>
      </c>
      <c r="W77" s="46"/>
      <c r="X77" s="46"/>
      <c r="Y77" s="49">
        <f t="shared" si="58"/>
        <v>0</v>
      </c>
    </row>
    <row r="78" spans="1:25" ht="12.75">
      <c r="A78" s="79"/>
      <c r="B78" s="80"/>
      <c r="C78" s="80"/>
      <c r="D78" s="80"/>
      <c r="E78" s="57" t="s">
        <v>292</v>
      </c>
      <c r="F78" s="76" t="s">
        <v>291</v>
      </c>
      <c r="G78" s="128">
        <f t="shared" si="52"/>
        <v>2106.5</v>
      </c>
      <c r="H78" s="103">
        <v>2106.5</v>
      </c>
      <c r="I78" s="103"/>
      <c r="J78" s="56">
        <f t="shared" si="89"/>
        <v>2500</v>
      </c>
      <c r="K78" s="46">
        <v>2500</v>
      </c>
      <c r="L78" s="46"/>
      <c r="M78" s="56">
        <f t="shared" si="90"/>
        <v>2500</v>
      </c>
      <c r="N78" s="46">
        <v>2500</v>
      </c>
      <c r="O78" s="46"/>
      <c r="P78" s="56"/>
      <c r="Q78" s="56">
        <f t="shared" si="50"/>
        <v>0</v>
      </c>
      <c r="R78" s="56">
        <f t="shared" si="51"/>
        <v>0</v>
      </c>
      <c r="S78" s="56">
        <f t="shared" si="92"/>
        <v>2500</v>
      </c>
      <c r="T78" s="46">
        <v>2500</v>
      </c>
      <c r="U78" s="46"/>
      <c r="V78" s="56">
        <f t="shared" si="93"/>
        <v>2500</v>
      </c>
      <c r="W78" s="46">
        <v>2500</v>
      </c>
      <c r="X78" s="46"/>
      <c r="Y78" s="49">
        <f t="shared" si="58"/>
        <v>0</v>
      </c>
    </row>
    <row r="79" spans="1:25" s="5" customFormat="1">
      <c r="A79" s="77" t="s">
        <v>224</v>
      </c>
      <c r="B79" s="78" t="s">
        <v>219</v>
      </c>
      <c r="C79" s="78" t="s">
        <v>206</v>
      </c>
      <c r="D79" s="78" t="s">
        <v>193</v>
      </c>
      <c r="E79" s="58" t="s">
        <v>225</v>
      </c>
      <c r="F79" s="87"/>
      <c r="G79" s="128">
        <f t="shared" si="52"/>
        <v>683346.5</v>
      </c>
      <c r="H79" s="131">
        <f>SUM(H81)</f>
        <v>60390.6</v>
      </c>
      <c r="I79" s="131">
        <f>SUM(I81)</f>
        <v>622955.9</v>
      </c>
      <c r="J79" s="56">
        <f t="shared" ref="J79:J81" si="94">SUM(K79+L79)</f>
        <v>410684</v>
      </c>
      <c r="K79" s="61">
        <f>SUM(K81)</f>
        <v>30000</v>
      </c>
      <c r="L79" s="61">
        <f>SUM(L81)</f>
        <v>380684</v>
      </c>
      <c r="M79" s="56">
        <f t="shared" ref="M79:M81" si="95">SUM(N79+O79)</f>
        <v>180000</v>
      </c>
      <c r="N79" s="61">
        <f>SUM(N81)</f>
        <v>50000</v>
      </c>
      <c r="O79" s="61">
        <f>SUM(O81)</f>
        <v>130000</v>
      </c>
      <c r="P79" s="56">
        <f t="shared" ref="P79:P81" si="96">SUM(Q79+R79)</f>
        <v>-230684</v>
      </c>
      <c r="Q79" s="56">
        <f t="shared" si="50"/>
        <v>20000</v>
      </c>
      <c r="R79" s="56">
        <f t="shared" si="51"/>
        <v>-250684</v>
      </c>
      <c r="S79" s="56">
        <f t="shared" ref="S79:S81" si="97">SUM(T79+U79)</f>
        <v>51200</v>
      </c>
      <c r="T79" s="61">
        <f>SUM(T81)</f>
        <v>0</v>
      </c>
      <c r="U79" s="61">
        <f>SUM(U81)</f>
        <v>51200</v>
      </c>
      <c r="V79" s="56">
        <f t="shared" ref="V79:V81" si="98">SUM(W79+X79)</f>
        <v>50000</v>
      </c>
      <c r="W79" s="61">
        <f>SUM(W81)</f>
        <v>0</v>
      </c>
      <c r="X79" s="61">
        <f>SUM(X81)</f>
        <v>50000</v>
      </c>
      <c r="Y79" s="49">
        <f t="shared" si="58"/>
        <v>-230684</v>
      </c>
    </row>
    <row r="80" spans="1:25">
      <c r="A80" s="75"/>
      <c r="B80" s="76"/>
      <c r="C80" s="76"/>
      <c r="D80" s="76"/>
      <c r="E80" s="57" t="s">
        <v>198</v>
      </c>
      <c r="F80" s="76"/>
      <c r="G80" s="128">
        <f t="shared" si="52"/>
        <v>0</v>
      </c>
      <c r="H80" s="103"/>
      <c r="I80" s="103"/>
      <c r="J80" s="56">
        <f t="shared" si="94"/>
        <v>0</v>
      </c>
      <c r="K80" s="46"/>
      <c r="L80" s="46"/>
      <c r="M80" s="56">
        <f t="shared" si="95"/>
        <v>0</v>
      </c>
      <c r="N80" s="46"/>
      <c r="O80" s="46"/>
      <c r="P80" s="56">
        <f t="shared" si="96"/>
        <v>0</v>
      </c>
      <c r="Q80" s="56">
        <f t="shared" si="50"/>
        <v>0</v>
      </c>
      <c r="R80" s="56">
        <f t="shared" si="51"/>
        <v>0</v>
      </c>
      <c r="S80" s="56">
        <f t="shared" si="97"/>
        <v>0</v>
      </c>
      <c r="T80" s="46"/>
      <c r="U80" s="46"/>
      <c r="V80" s="56">
        <f t="shared" si="98"/>
        <v>0</v>
      </c>
      <c r="W80" s="46"/>
      <c r="X80" s="46"/>
      <c r="Y80" s="49">
        <f t="shared" si="58"/>
        <v>0</v>
      </c>
    </row>
    <row r="81" spans="1:25" s="5" customFormat="1">
      <c r="A81" s="77" t="s">
        <v>226</v>
      </c>
      <c r="B81" s="78" t="s">
        <v>219</v>
      </c>
      <c r="C81" s="78" t="s">
        <v>206</v>
      </c>
      <c r="D81" s="78" t="s">
        <v>196</v>
      </c>
      <c r="E81" s="60" t="s">
        <v>227</v>
      </c>
      <c r="F81" s="78"/>
      <c r="G81" s="128">
        <f t="shared" si="52"/>
        <v>683346.5</v>
      </c>
      <c r="H81" s="130">
        <f>SUM(H83)</f>
        <v>60390.6</v>
      </c>
      <c r="I81" s="130">
        <f>SUM(I83)</f>
        <v>622955.9</v>
      </c>
      <c r="J81" s="56">
        <f t="shared" si="94"/>
        <v>410684</v>
      </c>
      <c r="K81" s="92">
        <f>SUM(K83)</f>
        <v>30000</v>
      </c>
      <c r="L81" s="92">
        <f>SUM(L83)</f>
        <v>380684</v>
      </c>
      <c r="M81" s="56">
        <f t="shared" si="95"/>
        <v>180000</v>
      </c>
      <c r="N81" s="92">
        <f>SUM(N83)</f>
        <v>50000</v>
      </c>
      <c r="O81" s="92">
        <v>130000</v>
      </c>
      <c r="P81" s="56">
        <f t="shared" si="96"/>
        <v>-230684</v>
      </c>
      <c r="Q81" s="56">
        <f t="shared" si="50"/>
        <v>20000</v>
      </c>
      <c r="R81" s="56">
        <f t="shared" si="51"/>
        <v>-250684</v>
      </c>
      <c r="S81" s="56">
        <f t="shared" si="97"/>
        <v>51200</v>
      </c>
      <c r="T81" s="92">
        <f>SUM(T83)</f>
        <v>0</v>
      </c>
      <c r="U81" s="92">
        <f>SUM(U83)</f>
        <v>51200</v>
      </c>
      <c r="V81" s="56">
        <f t="shared" si="98"/>
        <v>50000</v>
      </c>
      <c r="W81" s="92">
        <f>SUM(W83)</f>
        <v>0</v>
      </c>
      <c r="X81" s="92">
        <f>SUM(X83)</f>
        <v>50000</v>
      </c>
      <c r="Y81" s="49">
        <f t="shared" si="58"/>
        <v>-230684</v>
      </c>
    </row>
    <row r="82" spans="1:25">
      <c r="A82" s="75"/>
      <c r="B82" s="76"/>
      <c r="C82" s="76"/>
      <c r="D82" s="76"/>
      <c r="E82" s="57" t="s">
        <v>5</v>
      </c>
      <c r="F82" s="76"/>
      <c r="G82" s="128"/>
      <c r="H82" s="103"/>
      <c r="I82" s="103"/>
      <c r="J82" s="56"/>
      <c r="K82" s="46"/>
      <c r="L82" s="46"/>
      <c r="M82" s="56"/>
      <c r="N82" s="46"/>
      <c r="O82" s="46"/>
      <c r="P82" s="56"/>
      <c r="Q82" s="56">
        <f t="shared" si="50"/>
        <v>0</v>
      </c>
      <c r="R82" s="56">
        <f t="shared" si="51"/>
        <v>0</v>
      </c>
      <c r="S82" s="56"/>
      <c r="T82" s="46"/>
      <c r="U82" s="46"/>
      <c r="V82" s="56"/>
      <c r="W82" s="46"/>
      <c r="X82" s="46"/>
      <c r="Y82" s="49"/>
    </row>
    <row r="83" spans="1:25" s="5" customFormat="1" ht="21">
      <c r="A83" s="77"/>
      <c r="B83" s="78"/>
      <c r="C83" s="78"/>
      <c r="D83" s="78"/>
      <c r="E83" s="58" t="s">
        <v>385</v>
      </c>
      <c r="F83" s="87"/>
      <c r="G83" s="128">
        <f t="shared" si="52"/>
        <v>683346.5</v>
      </c>
      <c r="H83" s="131">
        <f>SUM(H84)</f>
        <v>60390.6</v>
      </c>
      <c r="I83" s="131">
        <f>SUM(I84:I86)</f>
        <v>622955.9</v>
      </c>
      <c r="J83" s="56">
        <f t="shared" ref="J83:J86" si="99">SUM(K83+L83)</f>
        <v>410684</v>
      </c>
      <c r="K83" s="61">
        <f>SUM(K84)</f>
        <v>30000</v>
      </c>
      <c r="L83" s="61">
        <f>SUM(L84:L86)</f>
        <v>380684</v>
      </c>
      <c r="M83" s="56">
        <f t="shared" ref="M83:M86" si="100">SUM(N83+O83)</f>
        <v>175000</v>
      </c>
      <c r="N83" s="61">
        <f>SUM(N84)</f>
        <v>50000</v>
      </c>
      <c r="O83" s="61">
        <f>SUM(O84:O86)</f>
        <v>125000</v>
      </c>
      <c r="P83" s="56">
        <f t="shared" ref="P83:P85" si="101">SUM(Q83+R83)</f>
        <v>-235684</v>
      </c>
      <c r="Q83" s="56">
        <f t="shared" si="50"/>
        <v>20000</v>
      </c>
      <c r="R83" s="56">
        <f t="shared" si="51"/>
        <v>-255684</v>
      </c>
      <c r="S83" s="56">
        <f t="shared" ref="S83:S86" si="102">SUM(T83+U83)</f>
        <v>51200</v>
      </c>
      <c r="T83" s="61">
        <f>SUM(T84)</f>
        <v>0</v>
      </c>
      <c r="U83" s="61">
        <f>SUM(U84:U86)</f>
        <v>51200</v>
      </c>
      <c r="V83" s="56">
        <f t="shared" ref="V83:V86" si="103">SUM(W83+X83)</f>
        <v>50000</v>
      </c>
      <c r="W83" s="61">
        <f>SUM(W84)</f>
        <v>0</v>
      </c>
      <c r="X83" s="61">
        <f>SUM(X84:X86)</f>
        <v>50000</v>
      </c>
      <c r="Y83" s="49">
        <f t="shared" si="58"/>
        <v>-235684</v>
      </c>
    </row>
    <row r="84" spans="1:25" s="5" customFormat="1">
      <c r="A84" s="77"/>
      <c r="B84" s="78"/>
      <c r="C84" s="78"/>
      <c r="D84" s="78"/>
      <c r="E84" s="60" t="s">
        <v>318</v>
      </c>
      <c r="F84" s="78" t="s">
        <v>317</v>
      </c>
      <c r="G84" s="128">
        <f t="shared" si="52"/>
        <v>60390.6</v>
      </c>
      <c r="H84" s="130">
        <v>60390.6</v>
      </c>
      <c r="I84" s="130"/>
      <c r="J84" s="56">
        <f t="shared" si="99"/>
        <v>30000</v>
      </c>
      <c r="K84" s="92">
        <v>30000</v>
      </c>
      <c r="L84" s="92"/>
      <c r="M84" s="56">
        <f t="shared" si="100"/>
        <v>50000</v>
      </c>
      <c r="N84" s="92">
        <v>50000</v>
      </c>
      <c r="O84" s="92"/>
      <c r="P84" s="56">
        <f t="shared" si="101"/>
        <v>20000</v>
      </c>
      <c r="Q84" s="56">
        <f t="shared" si="50"/>
        <v>20000</v>
      </c>
      <c r="R84" s="56">
        <f t="shared" si="51"/>
        <v>0</v>
      </c>
      <c r="S84" s="56">
        <f t="shared" si="102"/>
        <v>0</v>
      </c>
      <c r="T84" s="92"/>
      <c r="U84" s="92"/>
      <c r="V84" s="56">
        <f t="shared" si="103"/>
        <v>0</v>
      </c>
      <c r="W84" s="92"/>
      <c r="X84" s="92"/>
      <c r="Y84" s="49">
        <f t="shared" si="58"/>
        <v>20000</v>
      </c>
    </row>
    <row r="85" spans="1:25" s="5" customFormat="1">
      <c r="A85" s="77"/>
      <c r="B85" s="78"/>
      <c r="C85" s="78"/>
      <c r="D85" s="78"/>
      <c r="E85" s="60" t="s">
        <v>336</v>
      </c>
      <c r="F85" s="78" t="s">
        <v>335</v>
      </c>
      <c r="G85" s="128">
        <f t="shared" si="52"/>
        <v>614501.9</v>
      </c>
      <c r="H85" s="130"/>
      <c r="I85" s="130">
        <v>614501.9</v>
      </c>
      <c r="J85" s="56">
        <f t="shared" si="99"/>
        <v>376559</v>
      </c>
      <c r="K85" s="92"/>
      <c r="L85" s="92">
        <v>376559</v>
      </c>
      <c r="M85" s="56">
        <f t="shared" si="100"/>
        <v>120000</v>
      </c>
      <c r="N85" s="92"/>
      <c r="O85" s="92">
        <v>120000</v>
      </c>
      <c r="P85" s="56">
        <f t="shared" si="101"/>
        <v>-256559</v>
      </c>
      <c r="Q85" s="56">
        <f t="shared" si="50"/>
        <v>0</v>
      </c>
      <c r="R85" s="56">
        <f t="shared" si="51"/>
        <v>-256559</v>
      </c>
      <c r="S85" s="56">
        <f t="shared" si="102"/>
        <v>46200</v>
      </c>
      <c r="T85" s="92"/>
      <c r="U85" s="92">
        <v>46200</v>
      </c>
      <c r="V85" s="56">
        <f t="shared" si="103"/>
        <v>45000</v>
      </c>
      <c r="W85" s="92"/>
      <c r="X85" s="92">
        <v>45000</v>
      </c>
      <c r="Y85" s="49">
        <f t="shared" si="58"/>
        <v>-256559</v>
      </c>
    </row>
    <row r="86" spans="1:25" s="5" customFormat="1" ht="12.75">
      <c r="A86" s="77"/>
      <c r="B86" s="78"/>
      <c r="C86" s="78"/>
      <c r="D86" s="78"/>
      <c r="E86" s="66" t="s">
        <v>404</v>
      </c>
      <c r="F86" s="78">
        <v>5134</v>
      </c>
      <c r="G86" s="128">
        <f t="shared" si="52"/>
        <v>8454</v>
      </c>
      <c r="H86" s="130"/>
      <c r="I86" s="130">
        <v>8454</v>
      </c>
      <c r="J86" s="56">
        <f t="shared" si="99"/>
        <v>4125</v>
      </c>
      <c r="K86" s="92"/>
      <c r="L86" s="92">
        <v>4125</v>
      </c>
      <c r="M86" s="56">
        <f t="shared" si="100"/>
        <v>5000</v>
      </c>
      <c r="N86" s="92"/>
      <c r="O86" s="92">
        <v>5000</v>
      </c>
      <c r="P86" s="56">
        <f t="shared" ref="P86" si="104">SUM(Q86+R86)</f>
        <v>875</v>
      </c>
      <c r="Q86" s="56">
        <f t="shared" ref="Q86" si="105">SUM(N86-K86)</f>
        <v>0</v>
      </c>
      <c r="R86" s="56">
        <f t="shared" ref="R86" si="106">SUM(O86-L86)</f>
        <v>875</v>
      </c>
      <c r="S86" s="56">
        <f t="shared" si="102"/>
        <v>5000</v>
      </c>
      <c r="T86" s="92"/>
      <c r="U86" s="92">
        <v>5000</v>
      </c>
      <c r="V86" s="56">
        <f t="shared" si="103"/>
        <v>5000</v>
      </c>
      <c r="W86" s="92"/>
      <c r="X86" s="92">
        <v>5000</v>
      </c>
      <c r="Y86" s="49">
        <f t="shared" si="58"/>
        <v>875</v>
      </c>
    </row>
    <row r="87" spans="1:25" s="5" customFormat="1" ht="21">
      <c r="A87" s="77" t="s">
        <v>229</v>
      </c>
      <c r="B87" s="78" t="s">
        <v>219</v>
      </c>
      <c r="C87" s="78" t="s">
        <v>230</v>
      </c>
      <c r="D87" s="78" t="s">
        <v>193</v>
      </c>
      <c r="E87" s="58" t="s">
        <v>231</v>
      </c>
      <c r="F87" s="87"/>
      <c r="G87" s="128">
        <f t="shared" ref="G87:G102" si="107">SUM(H87+I87)</f>
        <v>-332356.59999999998</v>
      </c>
      <c r="H87" s="131">
        <f>SUM(H89)</f>
        <v>0</v>
      </c>
      <c r="I87" s="131">
        <f>SUM(I89)</f>
        <v>-332356.59999999998</v>
      </c>
      <c r="J87" s="56">
        <f t="shared" ref="J87" si="108">SUM(K87+L87)</f>
        <v>-116000</v>
      </c>
      <c r="K87" s="61">
        <f>SUM(K89)</f>
        <v>0</v>
      </c>
      <c r="L87" s="61">
        <f>SUM(L89)</f>
        <v>-116000</v>
      </c>
      <c r="M87" s="56">
        <f t="shared" ref="M87" si="109">SUM(N87+O87)</f>
        <v>-150000</v>
      </c>
      <c r="N87" s="61">
        <f>SUM(N89)</f>
        <v>0</v>
      </c>
      <c r="O87" s="61">
        <f>SUM(O89)</f>
        <v>-150000</v>
      </c>
      <c r="P87" s="56">
        <f t="shared" ref="P87" si="110">SUM(Q87+R87)</f>
        <v>-34000</v>
      </c>
      <c r="Q87" s="56">
        <f t="shared" ref="Q87:Q102" si="111">SUM(N87-K87)</f>
        <v>0</v>
      </c>
      <c r="R87" s="56">
        <f t="shared" ref="R87:R102" si="112">SUM(O87-L87)</f>
        <v>-34000</v>
      </c>
      <c r="S87" s="56">
        <f t="shared" ref="S87" si="113">SUM(T87+U87)</f>
        <v>-61200</v>
      </c>
      <c r="T87" s="61">
        <f>SUM(T89)</f>
        <v>0</v>
      </c>
      <c r="U87" s="61">
        <f>SUM(U89)</f>
        <v>-61200</v>
      </c>
      <c r="V87" s="56">
        <f t="shared" ref="V87" si="114">SUM(W87+X87)</f>
        <v>-61000</v>
      </c>
      <c r="W87" s="61">
        <f>SUM(W89)</f>
        <v>0</v>
      </c>
      <c r="X87" s="61">
        <f>SUM(X89)</f>
        <v>-61000</v>
      </c>
      <c r="Y87" s="49">
        <f t="shared" ref="Y87:Y102" si="115">SUM(M87-J87)</f>
        <v>-34000</v>
      </c>
    </row>
    <row r="88" spans="1:25">
      <c r="A88" s="75"/>
      <c r="B88" s="76"/>
      <c r="C88" s="76"/>
      <c r="D88" s="76"/>
      <c r="E88" s="57" t="s">
        <v>198</v>
      </c>
      <c r="F88" s="76"/>
      <c r="G88" s="128"/>
      <c r="H88" s="103"/>
      <c r="I88" s="103"/>
      <c r="J88" s="56"/>
      <c r="K88" s="46"/>
      <c r="L88" s="46"/>
      <c r="M88" s="56"/>
      <c r="N88" s="46"/>
      <c r="O88" s="46"/>
      <c r="P88" s="56"/>
      <c r="Q88" s="56">
        <f t="shared" si="111"/>
        <v>0</v>
      </c>
      <c r="R88" s="56">
        <f t="shared" si="112"/>
        <v>0</v>
      </c>
      <c r="S88" s="56"/>
      <c r="T88" s="46"/>
      <c r="U88" s="46"/>
      <c r="V88" s="56"/>
      <c r="W88" s="46"/>
      <c r="X88" s="46"/>
      <c r="Y88" s="49"/>
    </row>
    <row r="89" spans="1:25">
      <c r="A89" s="75" t="s">
        <v>232</v>
      </c>
      <c r="B89" s="76" t="s">
        <v>219</v>
      </c>
      <c r="C89" s="76" t="s">
        <v>230</v>
      </c>
      <c r="D89" s="76" t="s">
        <v>196</v>
      </c>
      <c r="E89" s="57" t="s">
        <v>231</v>
      </c>
      <c r="F89" s="76"/>
      <c r="G89" s="128">
        <f t="shared" si="107"/>
        <v>-332356.59999999998</v>
      </c>
      <c r="H89" s="103">
        <f>SUM(H90)</f>
        <v>0</v>
      </c>
      <c r="I89" s="103">
        <f>SUM(I90)</f>
        <v>-332356.59999999998</v>
      </c>
      <c r="J89" s="56">
        <f t="shared" ref="J89" si="116">SUM(K89+L89)</f>
        <v>-116000</v>
      </c>
      <c r="K89" s="46">
        <f>SUM(K90)</f>
        <v>0</v>
      </c>
      <c r="L89" s="46">
        <f>SUM(L90)</f>
        <v>-116000</v>
      </c>
      <c r="M89" s="56">
        <f t="shared" ref="M89" si="117">SUM(N89+O89)</f>
        <v>-150000</v>
      </c>
      <c r="N89" s="46">
        <f>SUM(N90)</f>
        <v>0</v>
      </c>
      <c r="O89" s="46">
        <f>SUM(O90)</f>
        <v>-150000</v>
      </c>
      <c r="P89" s="56">
        <f t="shared" ref="P89" si="118">SUM(Q89+R89)</f>
        <v>-34000</v>
      </c>
      <c r="Q89" s="56">
        <f t="shared" si="111"/>
        <v>0</v>
      </c>
      <c r="R89" s="56">
        <f t="shared" si="112"/>
        <v>-34000</v>
      </c>
      <c r="S89" s="56">
        <f t="shared" ref="S89" si="119">SUM(T89+U89)</f>
        <v>-61200</v>
      </c>
      <c r="T89" s="46">
        <f>SUM(T90)</f>
        <v>0</v>
      </c>
      <c r="U89" s="46">
        <f>SUM(U90)</f>
        <v>-61200</v>
      </c>
      <c r="V89" s="56">
        <f t="shared" ref="V89" si="120">SUM(W89+X89)</f>
        <v>-61000</v>
      </c>
      <c r="W89" s="46">
        <f>SUM(W90)</f>
        <v>0</v>
      </c>
      <c r="X89" s="46">
        <f>SUM(X90)</f>
        <v>-61000</v>
      </c>
      <c r="Y89" s="49">
        <f t="shared" si="115"/>
        <v>-34000</v>
      </c>
    </row>
    <row r="90" spans="1:25" s="5" customFormat="1">
      <c r="A90" s="77"/>
      <c r="B90" s="78"/>
      <c r="C90" s="78"/>
      <c r="D90" s="78"/>
      <c r="E90" s="58" t="s">
        <v>386</v>
      </c>
      <c r="F90" s="87"/>
      <c r="G90" s="128">
        <f t="shared" si="107"/>
        <v>-332356.59999999998</v>
      </c>
      <c r="H90" s="131">
        <f>SUM(H91:H92)</f>
        <v>0</v>
      </c>
      <c r="I90" s="131">
        <f>SUM(I91:I92)</f>
        <v>-332356.59999999998</v>
      </c>
      <c r="J90" s="56">
        <f t="shared" ref="J90:J93" si="121">SUM(K90+L90)</f>
        <v>-116000</v>
      </c>
      <c r="K90" s="61">
        <f>SUM(K91:K92)</f>
        <v>0</v>
      </c>
      <c r="L90" s="61">
        <f>SUM(L91:L92)</f>
        <v>-116000</v>
      </c>
      <c r="M90" s="56">
        <f t="shared" ref="M90:M93" si="122">SUM(N90+O90)</f>
        <v>-150000</v>
      </c>
      <c r="N90" s="61">
        <f>SUM(N91:N92)</f>
        <v>0</v>
      </c>
      <c r="O90" s="61">
        <f>SUM(O91:O92)</f>
        <v>-150000</v>
      </c>
      <c r="P90" s="56">
        <f t="shared" ref="P90:P93" si="123">SUM(Q90+R90)</f>
        <v>-34000</v>
      </c>
      <c r="Q90" s="56">
        <f t="shared" si="111"/>
        <v>0</v>
      </c>
      <c r="R90" s="56">
        <f t="shared" si="112"/>
        <v>-34000</v>
      </c>
      <c r="S90" s="56">
        <f t="shared" ref="S90:S93" si="124">SUM(T90+U90)</f>
        <v>-61200</v>
      </c>
      <c r="T90" s="61">
        <f>SUM(T91:T92)</f>
        <v>0</v>
      </c>
      <c r="U90" s="61">
        <f>SUM(U91:U92)</f>
        <v>-61200</v>
      </c>
      <c r="V90" s="56">
        <f t="shared" ref="V90:V93" si="125">SUM(W90+X90)</f>
        <v>-61000</v>
      </c>
      <c r="W90" s="61">
        <f>SUM(W91:W92)</f>
        <v>0</v>
      </c>
      <c r="X90" s="61">
        <f>SUM(X91:X92)</f>
        <v>-61000</v>
      </c>
      <c r="Y90" s="49">
        <f t="shared" si="115"/>
        <v>-34000</v>
      </c>
    </row>
    <row r="91" spans="1:25">
      <c r="A91" s="75"/>
      <c r="B91" s="76"/>
      <c r="C91" s="76"/>
      <c r="D91" s="76"/>
      <c r="E91" s="62" t="s">
        <v>408</v>
      </c>
      <c r="F91" s="76">
        <v>8131</v>
      </c>
      <c r="G91" s="128">
        <f t="shared" si="107"/>
        <v>-19806.8</v>
      </c>
      <c r="H91" s="103"/>
      <c r="I91" s="103">
        <v>-19806.8</v>
      </c>
      <c r="J91" s="56">
        <f t="shared" si="121"/>
        <v>-14000</v>
      </c>
      <c r="K91" s="46"/>
      <c r="L91" s="46">
        <v>-14000</v>
      </c>
      <c r="M91" s="56">
        <f t="shared" si="122"/>
        <v>-15000</v>
      </c>
      <c r="N91" s="46"/>
      <c r="O91" s="46">
        <v>-15000</v>
      </c>
      <c r="P91" s="56">
        <f t="shared" si="123"/>
        <v>-1000</v>
      </c>
      <c r="Q91" s="56">
        <f t="shared" si="111"/>
        <v>0</v>
      </c>
      <c r="R91" s="56">
        <f t="shared" si="112"/>
        <v>-1000</v>
      </c>
      <c r="S91" s="56">
        <f t="shared" si="124"/>
        <v>-10000</v>
      </c>
      <c r="T91" s="46"/>
      <c r="U91" s="46">
        <v>-10000</v>
      </c>
      <c r="V91" s="56">
        <f t="shared" si="125"/>
        <v>-10000</v>
      </c>
      <c r="W91" s="46"/>
      <c r="X91" s="46">
        <v>-10000</v>
      </c>
      <c r="Y91" s="49">
        <f t="shared" si="115"/>
        <v>-1000</v>
      </c>
    </row>
    <row r="92" spans="1:25">
      <c r="A92" s="75"/>
      <c r="B92" s="76"/>
      <c r="C92" s="76"/>
      <c r="D92" s="76"/>
      <c r="E92" s="57" t="s">
        <v>342</v>
      </c>
      <c r="F92" s="76" t="s">
        <v>343</v>
      </c>
      <c r="G92" s="128">
        <f t="shared" si="107"/>
        <v>-312549.8</v>
      </c>
      <c r="H92" s="103"/>
      <c r="I92" s="103">
        <v>-312549.8</v>
      </c>
      <c r="J92" s="56">
        <f t="shared" si="121"/>
        <v>-102000</v>
      </c>
      <c r="K92" s="46"/>
      <c r="L92" s="46">
        <v>-102000</v>
      </c>
      <c r="M92" s="56">
        <f t="shared" si="122"/>
        <v>-135000</v>
      </c>
      <c r="N92" s="46"/>
      <c r="O92" s="46">
        <v>-135000</v>
      </c>
      <c r="P92" s="56">
        <f t="shared" si="123"/>
        <v>-33000</v>
      </c>
      <c r="Q92" s="56">
        <f t="shared" si="111"/>
        <v>0</v>
      </c>
      <c r="R92" s="56">
        <f t="shared" si="112"/>
        <v>-33000</v>
      </c>
      <c r="S92" s="56">
        <f t="shared" si="124"/>
        <v>-51200</v>
      </c>
      <c r="T92" s="46"/>
      <c r="U92" s="46">
        <v>-51200</v>
      </c>
      <c r="V92" s="56">
        <f t="shared" si="125"/>
        <v>-51000</v>
      </c>
      <c r="W92" s="46"/>
      <c r="X92" s="46">
        <v>-51000</v>
      </c>
      <c r="Y92" s="49">
        <f t="shared" si="115"/>
        <v>-33000</v>
      </c>
    </row>
    <row r="93" spans="1:25" s="5" customFormat="1">
      <c r="A93" s="77" t="s">
        <v>233</v>
      </c>
      <c r="B93" s="78" t="s">
        <v>234</v>
      </c>
      <c r="C93" s="78" t="s">
        <v>193</v>
      </c>
      <c r="D93" s="78" t="s">
        <v>193</v>
      </c>
      <c r="E93" s="58" t="s">
        <v>235</v>
      </c>
      <c r="F93" s="87"/>
      <c r="G93" s="128">
        <f t="shared" si="107"/>
        <v>260824.60000000003</v>
      </c>
      <c r="H93" s="131">
        <f>SUM(H95)</f>
        <v>260239.60000000003</v>
      </c>
      <c r="I93" s="131">
        <f>SUM(I95)</f>
        <v>585</v>
      </c>
      <c r="J93" s="56">
        <f t="shared" si="121"/>
        <v>259325</v>
      </c>
      <c r="K93" s="61">
        <f>SUM(K95)</f>
        <v>259325</v>
      </c>
      <c r="L93" s="61">
        <f>SUM(L95)</f>
        <v>0</v>
      </c>
      <c r="M93" s="56">
        <f t="shared" si="122"/>
        <v>321933.8</v>
      </c>
      <c r="N93" s="61">
        <f>SUM(N95)</f>
        <v>321933.8</v>
      </c>
      <c r="O93" s="61">
        <f>SUM(O95)</f>
        <v>0</v>
      </c>
      <c r="P93" s="56">
        <f t="shared" si="123"/>
        <v>62608.799999999988</v>
      </c>
      <c r="Q93" s="56">
        <f t="shared" si="111"/>
        <v>62608.799999999988</v>
      </c>
      <c r="R93" s="56">
        <f t="shared" si="112"/>
        <v>0</v>
      </c>
      <c r="S93" s="56">
        <f t="shared" si="124"/>
        <v>333933.8</v>
      </c>
      <c r="T93" s="61">
        <f>SUM(T95)</f>
        <v>333933.8</v>
      </c>
      <c r="U93" s="61">
        <f>SUM(U95)</f>
        <v>0</v>
      </c>
      <c r="V93" s="56">
        <f t="shared" si="125"/>
        <v>340933.8</v>
      </c>
      <c r="W93" s="61">
        <f>SUM(W95)</f>
        <v>340933.8</v>
      </c>
      <c r="X93" s="61">
        <f>SUM(X95)</f>
        <v>0</v>
      </c>
      <c r="Y93" s="49">
        <f t="shared" si="115"/>
        <v>62608.799999999988</v>
      </c>
    </row>
    <row r="94" spans="1:25">
      <c r="A94" s="75"/>
      <c r="B94" s="76"/>
      <c r="C94" s="76"/>
      <c r="D94" s="76"/>
      <c r="E94" s="57" t="s">
        <v>5</v>
      </c>
      <c r="F94" s="76"/>
      <c r="G94" s="128"/>
      <c r="H94" s="103"/>
      <c r="I94" s="103"/>
      <c r="J94" s="56"/>
      <c r="K94" s="46"/>
      <c r="L94" s="46"/>
      <c r="M94" s="56"/>
      <c r="N94" s="46"/>
      <c r="O94" s="46"/>
      <c r="P94" s="56"/>
      <c r="Q94" s="56">
        <f t="shared" si="111"/>
        <v>0</v>
      </c>
      <c r="R94" s="56">
        <f t="shared" si="112"/>
        <v>0</v>
      </c>
      <c r="S94" s="56"/>
      <c r="T94" s="46"/>
      <c r="U94" s="46"/>
      <c r="V94" s="56"/>
      <c r="W94" s="46"/>
      <c r="X94" s="46"/>
      <c r="Y94" s="49"/>
    </row>
    <row r="95" spans="1:25" s="5" customFormat="1">
      <c r="A95" s="77" t="s">
        <v>236</v>
      </c>
      <c r="B95" s="78" t="s">
        <v>234</v>
      </c>
      <c r="C95" s="78" t="s">
        <v>196</v>
      </c>
      <c r="D95" s="78" t="s">
        <v>193</v>
      </c>
      <c r="E95" s="58" t="s">
        <v>237</v>
      </c>
      <c r="F95" s="87"/>
      <c r="G95" s="128">
        <f t="shared" si="107"/>
        <v>260824.60000000003</v>
      </c>
      <c r="H95" s="131">
        <f>SUM(H97)</f>
        <v>260239.60000000003</v>
      </c>
      <c r="I95" s="131">
        <f>SUM(I97)</f>
        <v>585</v>
      </c>
      <c r="J95" s="56">
        <f t="shared" ref="J95" si="126">SUM(K95+L95)</f>
        <v>259325</v>
      </c>
      <c r="K95" s="61">
        <f>SUM(K97)</f>
        <v>259325</v>
      </c>
      <c r="L95" s="61">
        <f>SUM(L97)</f>
        <v>0</v>
      </c>
      <c r="M95" s="56">
        <f t="shared" ref="M95" si="127">SUM(N95+O95)</f>
        <v>321933.8</v>
      </c>
      <c r="N95" s="61">
        <f>SUM(N97)</f>
        <v>321933.8</v>
      </c>
      <c r="O95" s="61">
        <f>SUM(O97)</f>
        <v>0</v>
      </c>
      <c r="P95" s="56">
        <f t="shared" ref="P95" si="128">SUM(Q95+R95)</f>
        <v>62608.799999999988</v>
      </c>
      <c r="Q95" s="56">
        <f t="shared" si="111"/>
        <v>62608.799999999988</v>
      </c>
      <c r="R95" s="56">
        <f t="shared" si="112"/>
        <v>0</v>
      </c>
      <c r="S95" s="56">
        <f t="shared" ref="S95" si="129">SUM(T95+U95)</f>
        <v>333933.8</v>
      </c>
      <c r="T95" s="61">
        <f>SUM(T97)</f>
        <v>333933.8</v>
      </c>
      <c r="U95" s="61">
        <f>SUM(U97)</f>
        <v>0</v>
      </c>
      <c r="V95" s="56">
        <f t="shared" ref="V95" si="130">SUM(W95+X95)</f>
        <v>340933.8</v>
      </c>
      <c r="W95" s="61">
        <f>SUM(W97)</f>
        <v>340933.8</v>
      </c>
      <c r="X95" s="61">
        <f>SUM(X97)</f>
        <v>0</v>
      </c>
      <c r="Y95" s="49">
        <f t="shared" si="115"/>
        <v>62608.799999999988</v>
      </c>
    </row>
    <row r="96" spans="1:25">
      <c r="A96" s="75"/>
      <c r="B96" s="76"/>
      <c r="C96" s="76"/>
      <c r="D96" s="76"/>
      <c r="E96" s="57" t="s">
        <v>198</v>
      </c>
      <c r="F96" s="76"/>
      <c r="G96" s="128"/>
      <c r="H96" s="103"/>
      <c r="I96" s="103"/>
      <c r="J96" s="56"/>
      <c r="K96" s="46"/>
      <c r="L96" s="46"/>
      <c r="M96" s="56"/>
      <c r="N96" s="46"/>
      <c r="O96" s="46"/>
      <c r="P96" s="56"/>
      <c r="Q96" s="56">
        <f t="shared" si="111"/>
        <v>0</v>
      </c>
      <c r="R96" s="56">
        <f t="shared" si="112"/>
        <v>0</v>
      </c>
      <c r="S96" s="56"/>
      <c r="T96" s="46"/>
      <c r="U96" s="46"/>
      <c r="V96" s="56"/>
      <c r="W96" s="46"/>
      <c r="X96" s="46"/>
      <c r="Y96" s="49"/>
    </row>
    <row r="97" spans="1:25">
      <c r="A97" s="75" t="s">
        <v>238</v>
      </c>
      <c r="B97" s="76" t="s">
        <v>234</v>
      </c>
      <c r="C97" s="76" t="s">
        <v>196</v>
      </c>
      <c r="D97" s="76" t="s">
        <v>196</v>
      </c>
      <c r="E97" s="57" t="s">
        <v>237</v>
      </c>
      <c r="F97" s="76"/>
      <c r="G97" s="128">
        <f t="shared" si="107"/>
        <v>260824.60000000003</v>
      </c>
      <c r="H97" s="103">
        <f>SUM(H99)</f>
        <v>260239.60000000003</v>
      </c>
      <c r="I97" s="103">
        <f>SUM(I99)</f>
        <v>585</v>
      </c>
      <c r="J97" s="56">
        <f t="shared" ref="J97" si="131">SUM(K97+L97)</f>
        <v>259325</v>
      </c>
      <c r="K97" s="46">
        <f>SUM(K99)</f>
        <v>259325</v>
      </c>
      <c r="L97" s="46">
        <f>SUM(L99)</f>
        <v>0</v>
      </c>
      <c r="M97" s="56">
        <f t="shared" ref="M97" si="132">SUM(N97+O97)</f>
        <v>321933.8</v>
      </c>
      <c r="N97" s="46">
        <f>SUM(N99)</f>
        <v>321933.8</v>
      </c>
      <c r="O97" s="46">
        <f>SUM(O99)</f>
        <v>0</v>
      </c>
      <c r="P97" s="56">
        <f t="shared" ref="P97" si="133">SUM(Q97+R97)</f>
        <v>62608.799999999988</v>
      </c>
      <c r="Q97" s="56">
        <f t="shared" si="111"/>
        <v>62608.799999999988</v>
      </c>
      <c r="R97" s="56">
        <f t="shared" si="112"/>
        <v>0</v>
      </c>
      <c r="S97" s="56">
        <f t="shared" ref="S97" si="134">SUM(T97+U97)</f>
        <v>333933.8</v>
      </c>
      <c r="T97" s="46">
        <f>SUM(T99)</f>
        <v>333933.8</v>
      </c>
      <c r="U97" s="46">
        <f>SUM(U99)</f>
        <v>0</v>
      </c>
      <c r="V97" s="56">
        <f t="shared" ref="V97" si="135">SUM(W97+X97)</f>
        <v>340933.8</v>
      </c>
      <c r="W97" s="46">
        <f>SUM(W99)</f>
        <v>340933.8</v>
      </c>
      <c r="X97" s="46">
        <f>SUM(X99)</f>
        <v>0</v>
      </c>
      <c r="Y97" s="49">
        <f t="shared" si="115"/>
        <v>62608.799999999988</v>
      </c>
    </row>
    <row r="98" spans="1:25">
      <c r="A98" s="75"/>
      <c r="B98" s="76"/>
      <c r="C98" s="76"/>
      <c r="D98" s="76"/>
      <c r="E98" s="57" t="s">
        <v>5</v>
      </c>
      <c r="F98" s="76"/>
      <c r="G98" s="128"/>
      <c r="H98" s="103"/>
      <c r="I98" s="103"/>
      <c r="J98" s="56"/>
      <c r="K98" s="46"/>
      <c r="L98" s="46"/>
      <c r="M98" s="56"/>
      <c r="N98" s="46"/>
      <c r="O98" s="46"/>
      <c r="P98" s="56"/>
      <c r="Q98" s="56">
        <f t="shared" si="111"/>
        <v>0</v>
      </c>
      <c r="R98" s="56">
        <f t="shared" si="112"/>
        <v>0</v>
      </c>
      <c r="S98" s="56"/>
      <c r="T98" s="46"/>
      <c r="U98" s="46"/>
      <c r="V98" s="56"/>
      <c r="W98" s="46"/>
      <c r="X98" s="46"/>
      <c r="Y98" s="49"/>
    </row>
    <row r="99" spans="1:25" s="5" customFormat="1" ht="21">
      <c r="A99" s="77"/>
      <c r="B99" s="78"/>
      <c r="C99" s="78"/>
      <c r="D99" s="78"/>
      <c r="E99" s="58" t="s">
        <v>409</v>
      </c>
      <c r="F99" s="87"/>
      <c r="G99" s="128">
        <f t="shared" si="107"/>
        <v>260824.60000000003</v>
      </c>
      <c r="H99" s="131">
        <f>SUM(H100:H112)</f>
        <v>260239.60000000003</v>
      </c>
      <c r="I99" s="131">
        <f>SUM(I100:I112)</f>
        <v>585</v>
      </c>
      <c r="J99" s="56">
        <f t="shared" ref="J99:J112" si="136">SUM(K99+L99)</f>
        <v>259325</v>
      </c>
      <c r="K99" s="61">
        <f>SUM(K100:K112)</f>
        <v>259325</v>
      </c>
      <c r="L99" s="61">
        <f>SUM(L100:L112)</f>
        <v>0</v>
      </c>
      <c r="M99" s="56">
        <f t="shared" ref="M99:M112" si="137">SUM(N99+O99)</f>
        <v>321933.8</v>
      </c>
      <c r="N99" s="61">
        <f>SUM(N100:N112)</f>
        <v>321933.8</v>
      </c>
      <c r="O99" s="61">
        <f>SUM(O100:O112)</f>
        <v>0</v>
      </c>
      <c r="P99" s="56">
        <f t="shared" ref="P99:P112" si="138">SUM(Q99+R99)</f>
        <v>62608.799999999988</v>
      </c>
      <c r="Q99" s="56">
        <f t="shared" si="111"/>
        <v>62608.799999999988</v>
      </c>
      <c r="R99" s="56">
        <f t="shared" si="112"/>
        <v>0</v>
      </c>
      <c r="S99" s="56">
        <f t="shared" ref="S99:S112" si="139">SUM(T99+U99)</f>
        <v>333933.8</v>
      </c>
      <c r="T99" s="61">
        <f>SUM(T100:T112)</f>
        <v>333933.8</v>
      </c>
      <c r="U99" s="61">
        <f>SUM(U100:U112)</f>
        <v>0</v>
      </c>
      <c r="V99" s="56">
        <f t="shared" ref="V99:V112" si="140">SUM(W99+X99)</f>
        <v>340933.8</v>
      </c>
      <c r="W99" s="61">
        <f>SUM(W100:W112)</f>
        <v>340933.8</v>
      </c>
      <c r="X99" s="61">
        <f>SUM(X100:X112)</f>
        <v>0</v>
      </c>
      <c r="Y99" s="49">
        <f t="shared" si="115"/>
        <v>62608.799999999988</v>
      </c>
    </row>
    <row r="100" spans="1:25" ht="12.75">
      <c r="A100" s="75"/>
      <c r="B100" s="76"/>
      <c r="C100" s="76"/>
      <c r="D100" s="76"/>
      <c r="E100" s="57" t="s">
        <v>292</v>
      </c>
      <c r="F100" s="76" t="s">
        <v>291</v>
      </c>
      <c r="G100" s="128">
        <f t="shared" si="107"/>
        <v>177381.6</v>
      </c>
      <c r="H100" s="103">
        <v>177381.6</v>
      </c>
      <c r="I100" s="103"/>
      <c r="J100" s="56">
        <f t="shared" si="136"/>
        <v>215248</v>
      </c>
      <c r="K100" s="54">
        <v>215248</v>
      </c>
      <c r="L100" s="46"/>
      <c r="M100" s="56">
        <f t="shared" si="137"/>
        <v>210433.8</v>
      </c>
      <c r="N100" s="46">
        <v>210433.8</v>
      </c>
      <c r="O100" s="46"/>
      <c r="P100" s="56">
        <f t="shared" si="138"/>
        <v>-4814.2000000000116</v>
      </c>
      <c r="Q100" s="56">
        <f t="shared" si="111"/>
        <v>-4814.2000000000116</v>
      </c>
      <c r="R100" s="56">
        <f t="shared" si="112"/>
        <v>0</v>
      </c>
      <c r="S100" s="56">
        <f t="shared" si="139"/>
        <v>222433.8</v>
      </c>
      <c r="T100" s="46">
        <v>222433.8</v>
      </c>
      <c r="U100" s="46"/>
      <c r="V100" s="56">
        <f t="shared" si="140"/>
        <v>229433.8</v>
      </c>
      <c r="W100" s="46">
        <v>229433.8</v>
      </c>
      <c r="X100" s="46"/>
      <c r="Y100" s="49">
        <f t="shared" si="115"/>
        <v>-4814.2000000000116</v>
      </c>
    </row>
    <row r="101" spans="1:25" ht="21">
      <c r="A101" s="75"/>
      <c r="B101" s="76"/>
      <c r="C101" s="76"/>
      <c r="D101" s="76"/>
      <c r="E101" s="11" t="s">
        <v>293</v>
      </c>
      <c r="F101" s="76">
        <v>4112</v>
      </c>
      <c r="G101" s="128">
        <f t="shared" si="107"/>
        <v>0</v>
      </c>
      <c r="H101" s="103"/>
      <c r="I101" s="103"/>
      <c r="J101" s="56">
        <f t="shared" si="136"/>
        <v>0</v>
      </c>
      <c r="K101" s="54"/>
      <c r="L101" s="46"/>
      <c r="M101" s="56">
        <f t="shared" si="137"/>
        <v>31500</v>
      </c>
      <c r="N101" s="46">
        <v>31500</v>
      </c>
      <c r="O101" s="46"/>
      <c r="P101" s="56">
        <f t="shared" ref="P101" si="141">SUM(Q101+R101)</f>
        <v>31500</v>
      </c>
      <c r="Q101" s="56">
        <f t="shared" ref="Q101" si="142">SUM(N101-K101)</f>
        <v>31500</v>
      </c>
      <c r="R101" s="56">
        <f t="shared" ref="R101" si="143">SUM(O101-L101)</f>
        <v>0</v>
      </c>
      <c r="S101" s="56">
        <f t="shared" ref="S101" si="144">SUM(T101+U101)</f>
        <v>31500</v>
      </c>
      <c r="T101" s="46">
        <v>31500</v>
      </c>
      <c r="U101" s="46"/>
      <c r="V101" s="56">
        <f t="shared" si="140"/>
        <v>31500</v>
      </c>
      <c r="W101" s="46">
        <v>31500</v>
      </c>
      <c r="X101" s="46"/>
      <c r="Y101" s="49">
        <f t="shared" si="115"/>
        <v>31500</v>
      </c>
    </row>
    <row r="102" spans="1:25" ht="12.75">
      <c r="A102" s="75"/>
      <c r="B102" s="76"/>
      <c r="C102" s="76"/>
      <c r="D102" s="76"/>
      <c r="E102" s="57" t="s">
        <v>301</v>
      </c>
      <c r="F102" s="76" t="s">
        <v>300</v>
      </c>
      <c r="G102" s="128">
        <f t="shared" si="107"/>
        <v>1706.5</v>
      </c>
      <c r="H102" s="103">
        <v>1706.5</v>
      </c>
      <c r="I102" s="103"/>
      <c r="J102" s="56">
        <f t="shared" si="136"/>
        <v>1500</v>
      </c>
      <c r="K102" s="54">
        <v>1500</v>
      </c>
      <c r="L102" s="46"/>
      <c r="M102" s="56">
        <f t="shared" si="137"/>
        <v>1500</v>
      </c>
      <c r="N102" s="46">
        <v>1500</v>
      </c>
      <c r="O102" s="46"/>
      <c r="P102" s="56">
        <f t="shared" si="138"/>
        <v>0</v>
      </c>
      <c r="Q102" s="56">
        <f t="shared" si="111"/>
        <v>0</v>
      </c>
      <c r="R102" s="56">
        <f t="shared" si="112"/>
        <v>0</v>
      </c>
      <c r="S102" s="56">
        <f t="shared" si="139"/>
        <v>1500</v>
      </c>
      <c r="T102" s="46">
        <v>1500</v>
      </c>
      <c r="U102" s="46"/>
      <c r="V102" s="56">
        <f t="shared" si="140"/>
        <v>1500</v>
      </c>
      <c r="W102" s="46">
        <v>1500</v>
      </c>
      <c r="X102" s="46"/>
      <c r="Y102" s="49">
        <f t="shared" si="115"/>
        <v>0</v>
      </c>
    </row>
    <row r="103" spans="1:25" ht="12.75">
      <c r="A103" s="75"/>
      <c r="B103" s="76"/>
      <c r="C103" s="76"/>
      <c r="D103" s="76"/>
      <c r="E103" s="57" t="s">
        <v>313</v>
      </c>
      <c r="F103" s="76" t="s">
        <v>314</v>
      </c>
      <c r="G103" s="128">
        <f t="shared" ref="G103:G137" si="145">SUM(H103+I103)</f>
        <v>1603</v>
      </c>
      <c r="H103" s="103">
        <v>1603</v>
      </c>
      <c r="I103" s="103"/>
      <c r="J103" s="56">
        <f t="shared" si="136"/>
        <v>3000</v>
      </c>
      <c r="K103" s="54">
        <v>3000</v>
      </c>
      <c r="L103" s="46"/>
      <c r="M103" s="56">
        <f t="shared" si="137"/>
        <v>3000</v>
      </c>
      <c r="N103" s="46">
        <v>3000</v>
      </c>
      <c r="O103" s="46"/>
      <c r="P103" s="56">
        <f t="shared" si="138"/>
        <v>0</v>
      </c>
      <c r="Q103" s="56">
        <f t="shared" ref="Q103:Q137" si="146">SUM(N103-K103)</f>
        <v>0</v>
      </c>
      <c r="R103" s="56">
        <f t="shared" ref="R103:R137" si="147">SUM(O103-L103)</f>
        <v>0</v>
      </c>
      <c r="S103" s="56">
        <f t="shared" si="139"/>
        <v>3000</v>
      </c>
      <c r="T103" s="46">
        <v>3000</v>
      </c>
      <c r="U103" s="46"/>
      <c r="V103" s="56">
        <f t="shared" si="140"/>
        <v>3000</v>
      </c>
      <c r="W103" s="46">
        <v>3000</v>
      </c>
      <c r="X103" s="46"/>
      <c r="Y103" s="49">
        <f t="shared" ref="Y103:Y137" si="148">SUM(M103-J103)</f>
        <v>0</v>
      </c>
    </row>
    <row r="104" spans="1:25" ht="12.75">
      <c r="A104" s="75"/>
      <c r="B104" s="76"/>
      <c r="C104" s="76"/>
      <c r="D104" s="76"/>
      <c r="E104" s="57" t="s">
        <v>316</v>
      </c>
      <c r="F104" s="76" t="s">
        <v>315</v>
      </c>
      <c r="G104" s="128">
        <f t="shared" si="145"/>
        <v>0</v>
      </c>
      <c r="H104" s="103"/>
      <c r="I104" s="103"/>
      <c r="J104" s="56">
        <f t="shared" si="136"/>
        <v>0</v>
      </c>
      <c r="K104" s="54"/>
      <c r="L104" s="46"/>
      <c r="M104" s="56">
        <f t="shared" si="137"/>
        <v>500</v>
      </c>
      <c r="N104" s="46">
        <v>500</v>
      </c>
      <c r="O104" s="46"/>
      <c r="P104" s="56">
        <f t="shared" ref="P104" si="149">SUM(Q104+R104)</f>
        <v>500</v>
      </c>
      <c r="Q104" s="56">
        <f t="shared" ref="Q104" si="150">SUM(N104-K104)</f>
        <v>500</v>
      </c>
      <c r="R104" s="56">
        <f t="shared" ref="R104" si="151">SUM(O104-L104)</f>
        <v>0</v>
      </c>
      <c r="S104" s="56">
        <f t="shared" si="139"/>
        <v>500</v>
      </c>
      <c r="T104" s="46">
        <v>500</v>
      </c>
      <c r="U104" s="46"/>
      <c r="V104" s="56">
        <f t="shared" si="140"/>
        <v>500</v>
      </c>
      <c r="W104" s="46">
        <v>500</v>
      </c>
      <c r="X104" s="46"/>
      <c r="Y104" s="49">
        <f t="shared" si="148"/>
        <v>500</v>
      </c>
    </row>
    <row r="105" spans="1:25" ht="21">
      <c r="A105" s="75"/>
      <c r="B105" s="76"/>
      <c r="C105" s="76"/>
      <c r="D105" s="76"/>
      <c r="E105" s="57" t="s">
        <v>320</v>
      </c>
      <c r="F105" s="76" t="s">
        <v>319</v>
      </c>
      <c r="G105" s="128">
        <f t="shared" si="145"/>
        <v>2442.5</v>
      </c>
      <c r="H105" s="103">
        <v>2442.5</v>
      </c>
      <c r="I105" s="103"/>
      <c r="J105" s="56">
        <f t="shared" si="136"/>
        <v>1500</v>
      </c>
      <c r="K105" s="54">
        <v>1500</v>
      </c>
      <c r="L105" s="46"/>
      <c r="M105" s="56">
        <f t="shared" si="137"/>
        <v>1500</v>
      </c>
      <c r="N105" s="46">
        <v>1500</v>
      </c>
      <c r="O105" s="46"/>
      <c r="P105" s="56">
        <f t="shared" si="138"/>
        <v>0</v>
      </c>
      <c r="Q105" s="56">
        <f t="shared" si="146"/>
        <v>0</v>
      </c>
      <c r="R105" s="56">
        <f t="shared" si="147"/>
        <v>0</v>
      </c>
      <c r="S105" s="56">
        <f t="shared" si="139"/>
        <v>1500</v>
      </c>
      <c r="T105" s="46">
        <v>1500</v>
      </c>
      <c r="U105" s="46"/>
      <c r="V105" s="56">
        <f t="shared" si="140"/>
        <v>1500</v>
      </c>
      <c r="W105" s="46">
        <v>1500</v>
      </c>
      <c r="X105" s="46"/>
      <c r="Y105" s="49">
        <f t="shared" si="148"/>
        <v>0</v>
      </c>
    </row>
    <row r="106" spans="1:25" ht="12.75">
      <c r="A106" s="75"/>
      <c r="B106" s="76"/>
      <c r="C106" s="76"/>
      <c r="D106" s="76"/>
      <c r="E106" s="57" t="s">
        <v>322</v>
      </c>
      <c r="F106" s="76" t="s">
        <v>321</v>
      </c>
      <c r="G106" s="128">
        <f t="shared" si="145"/>
        <v>1056</v>
      </c>
      <c r="H106" s="103">
        <v>1056</v>
      </c>
      <c r="I106" s="103"/>
      <c r="J106" s="56">
        <f t="shared" si="136"/>
        <v>1000</v>
      </c>
      <c r="K106" s="54">
        <v>1000</v>
      </c>
      <c r="L106" s="46"/>
      <c r="M106" s="56">
        <f t="shared" si="137"/>
        <v>1000</v>
      </c>
      <c r="N106" s="46">
        <v>1000</v>
      </c>
      <c r="O106" s="46"/>
      <c r="P106" s="56">
        <f t="shared" si="138"/>
        <v>0</v>
      </c>
      <c r="Q106" s="56">
        <f t="shared" si="146"/>
        <v>0</v>
      </c>
      <c r="R106" s="56">
        <f t="shared" si="147"/>
        <v>0</v>
      </c>
      <c r="S106" s="56">
        <f t="shared" si="139"/>
        <v>1000</v>
      </c>
      <c r="T106" s="46">
        <v>1000</v>
      </c>
      <c r="U106" s="46"/>
      <c r="V106" s="56">
        <f t="shared" si="140"/>
        <v>1000</v>
      </c>
      <c r="W106" s="46">
        <v>1000</v>
      </c>
      <c r="X106" s="46"/>
      <c r="Y106" s="49">
        <f t="shared" si="148"/>
        <v>0</v>
      </c>
    </row>
    <row r="107" spans="1:25" ht="12.75">
      <c r="A107" s="75"/>
      <c r="B107" s="76"/>
      <c r="C107" s="76"/>
      <c r="D107" s="76"/>
      <c r="E107" s="57" t="s">
        <v>324</v>
      </c>
      <c r="F107" s="76" t="s">
        <v>323</v>
      </c>
      <c r="G107" s="128">
        <f t="shared" si="145"/>
        <v>72936.800000000003</v>
      </c>
      <c r="H107" s="103">
        <v>72936.800000000003</v>
      </c>
      <c r="I107" s="103"/>
      <c r="J107" s="56">
        <f t="shared" si="136"/>
        <v>34577</v>
      </c>
      <c r="K107" s="54">
        <v>34577</v>
      </c>
      <c r="L107" s="46"/>
      <c r="M107" s="56">
        <f t="shared" si="137"/>
        <v>70000</v>
      </c>
      <c r="N107" s="46">
        <v>70000</v>
      </c>
      <c r="O107" s="46"/>
      <c r="P107" s="56">
        <f t="shared" si="138"/>
        <v>35423</v>
      </c>
      <c r="Q107" s="56">
        <f t="shared" si="146"/>
        <v>35423</v>
      </c>
      <c r="R107" s="56">
        <f t="shared" si="147"/>
        <v>0</v>
      </c>
      <c r="S107" s="56">
        <f t="shared" si="139"/>
        <v>70000</v>
      </c>
      <c r="T107" s="46">
        <v>70000</v>
      </c>
      <c r="U107" s="46"/>
      <c r="V107" s="56">
        <f t="shared" si="140"/>
        <v>70000</v>
      </c>
      <c r="W107" s="46">
        <v>70000</v>
      </c>
      <c r="X107" s="46"/>
      <c r="Y107" s="49">
        <f t="shared" si="148"/>
        <v>35423</v>
      </c>
    </row>
    <row r="108" spans="1:25" ht="12.75">
      <c r="A108" s="75"/>
      <c r="B108" s="76"/>
      <c r="C108" s="76"/>
      <c r="D108" s="76"/>
      <c r="E108" s="60" t="s">
        <v>327</v>
      </c>
      <c r="F108" s="78" t="s">
        <v>328</v>
      </c>
      <c r="G108" s="128">
        <f t="shared" si="145"/>
        <v>1999.7</v>
      </c>
      <c r="H108" s="103">
        <v>1999.7</v>
      </c>
      <c r="I108" s="103"/>
      <c r="J108" s="56">
        <f t="shared" si="136"/>
        <v>2000</v>
      </c>
      <c r="K108" s="54">
        <v>2000</v>
      </c>
      <c r="L108" s="46"/>
      <c r="M108" s="56">
        <f t="shared" si="137"/>
        <v>2000</v>
      </c>
      <c r="N108" s="46">
        <v>2000</v>
      </c>
      <c r="O108" s="46"/>
      <c r="P108" s="56">
        <f t="shared" si="138"/>
        <v>0</v>
      </c>
      <c r="Q108" s="56">
        <f t="shared" si="146"/>
        <v>0</v>
      </c>
      <c r="R108" s="56">
        <f t="shared" si="147"/>
        <v>0</v>
      </c>
      <c r="S108" s="56">
        <f t="shared" si="139"/>
        <v>2000</v>
      </c>
      <c r="T108" s="46">
        <v>2000</v>
      </c>
      <c r="U108" s="46"/>
      <c r="V108" s="56">
        <f t="shared" si="140"/>
        <v>2000</v>
      </c>
      <c r="W108" s="46">
        <v>2000</v>
      </c>
      <c r="X108" s="46"/>
      <c r="Y108" s="49">
        <f t="shared" si="148"/>
        <v>0</v>
      </c>
    </row>
    <row r="109" spans="1:25" ht="12.75">
      <c r="A109" s="75"/>
      <c r="B109" s="76"/>
      <c r="C109" s="76"/>
      <c r="D109" s="76"/>
      <c r="E109" s="62" t="s">
        <v>410</v>
      </c>
      <c r="F109" s="76">
        <v>4822</v>
      </c>
      <c r="G109" s="128">
        <f t="shared" si="145"/>
        <v>146.80000000000001</v>
      </c>
      <c r="H109" s="103">
        <v>146.80000000000001</v>
      </c>
      <c r="I109" s="103"/>
      <c r="J109" s="56">
        <f t="shared" si="136"/>
        <v>500</v>
      </c>
      <c r="K109" s="54">
        <v>500</v>
      </c>
      <c r="L109" s="46"/>
      <c r="M109" s="56">
        <f t="shared" si="137"/>
        <v>0</v>
      </c>
      <c r="N109" s="46"/>
      <c r="O109" s="46"/>
      <c r="P109" s="56">
        <f t="shared" ref="P109:P111" si="152">SUM(Q109+R109)</f>
        <v>-500</v>
      </c>
      <c r="Q109" s="56">
        <f t="shared" ref="Q109:Q111" si="153">SUM(N109-K109)</f>
        <v>-500</v>
      </c>
      <c r="R109" s="56">
        <f t="shared" ref="R109:R111" si="154">SUM(O109-L109)</f>
        <v>0</v>
      </c>
      <c r="S109" s="56">
        <f t="shared" ref="S109:S111" si="155">SUM(T109+U109)</f>
        <v>0</v>
      </c>
      <c r="T109" s="46"/>
      <c r="U109" s="46"/>
      <c r="V109" s="56">
        <f t="shared" si="140"/>
        <v>0</v>
      </c>
      <c r="W109" s="46"/>
      <c r="X109" s="46"/>
      <c r="Y109" s="49">
        <f t="shared" si="148"/>
        <v>-500</v>
      </c>
    </row>
    <row r="110" spans="1:25" ht="12.75">
      <c r="A110" s="75"/>
      <c r="B110" s="76"/>
      <c r="C110" s="76"/>
      <c r="D110" s="76"/>
      <c r="E110" s="68" t="s">
        <v>427</v>
      </c>
      <c r="F110" s="76">
        <v>4729</v>
      </c>
      <c r="G110" s="128">
        <f t="shared" si="145"/>
        <v>966.7</v>
      </c>
      <c r="H110" s="103">
        <v>966.7</v>
      </c>
      <c r="I110" s="103"/>
      <c r="J110" s="56">
        <f t="shared" si="136"/>
        <v>0</v>
      </c>
      <c r="K110" s="54"/>
      <c r="L110" s="46"/>
      <c r="M110" s="56">
        <f t="shared" si="137"/>
        <v>0</v>
      </c>
      <c r="N110" s="46"/>
      <c r="O110" s="46"/>
      <c r="P110" s="56">
        <f t="shared" ref="P110" si="156">SUM(Q110+R110)</f>
        <v>0</v>
      </c>
      <c r="Q110" s="56">
        <f t="shared" ref="Q110" si="157">SUM(N110-K110)</f>
        <v>0</v>
      </c>
      <c r="R110" s="56">
        <f t="shared" ref="R110" si="158">SUM(O110-L110)</f>
        <v>0</v>
      </c>
      <c r="S110" s="56">
        <f t="shared" ref="S110" si="159">SUM(T110+U110)</f>
        <v>0</v>
      </c>
      <c r="T110" s="46"/>
      <c r="U110" s="46"/>
      <c r="V110" s="56">
        <f t="shared" si="140"/>
        <v>0</v>
      </c>
      <c r="W110" s="46"/>
      <c r="X110" s="46"/>
      <c r="Y110" s="49">
        <f t="shared" si="148"/>
        <v>0</v>
      </c>
    </row>
    <row r="111" spans="1:25" ht="12.75">
      <c r="A111" s="75"/>
      <c r="B111" s="76"/>
      <c r="C111" s="76"/>
      <c r="D111" s="76"/>
      <c r="E111" s="57" t="s">
        <v>338</v>
      </c>
      <c r="F111" s="76" t="s">
        <v>337</v>
      </c>
      <c r="G111" s="128"/>
      <c r="H111" s="103"/>
      <c r="I111" s="103"/>
      <c r="J111" s="56">
        <f t="shared" si="136"/>
        <v>0</v>
      </c>
      <c r="K111" s="54"/>
      <c r="L111" s="46"/>
      <c r="M111" s="56">
        <f t="shared" si="137"/>
        <v>0</v>
      </c>
      <c r="N111" s="46"/>
      <c r="O111" s="46"/>
      <c r="P111" s="56">
        <f t="shared" si="152"/>
        <v>0</v>
      </c>
      <c r="Q111" s="56">
        <f t="shared" si="153"/>
        <v>0</v>
      </c>
      <c r="R111" s="56">
        <f t="shared" si="154"/>
        <v>0</v>
      </c>
      <c r="S111" s="56">
        <f t="shared" si="155"/>
        <v>0</v>
      </c>
      <c r="T111" s="46"/>
      <c r="U111" s="46"/>
      <c r="V111" s="56">
        <f t="shared" si="140"/>
        <v>0</v>
      </c>
      <c r="W111" s="46"/>
      <c r="X111" s="46"/>
      <c r="Y111" s="49">
        <f t="shared" si="148"/>
        <v>0</v>
      </c>
    </row>
    <row r="112" spans="1:25" ht="12.75">
      <c r="A112" s="75"/>
      <c r="B112" s="76"/>
      <c r="C112" s="76"/>
      <c r="D112" s="76"/>
      <c r="E112" s="57" t="s">
        <v>340</v>
      </c>
      <c r="F112" s="76" t="s">
        <v>339</v>
      </c>
      <c r="G112" s="128">
        <f t="shared" si="145"/>
        <v>585</v>
      </c>
      <c r="H112" s="103"/>
      <c r="I112" s="103">
        <v>585</v>
      </c>
      <c r="J112" s="56">
        <f t="shared" si="136"/>
        <v>0</v>
      </c>
      <c r="K112" s="54"/>
      <c r="L112" s="46"/>
      <c r="M112" s="56">
        <f t="shared" si="137"/>
        <v>500</v>
      </c>
      <c r="N112" s="46">
        <v>500</v>
      </c>
      <c r="O112" s="46"/>
      <c r="P112" s="56">
        <f t="shared" si="138"/>
        <v>500</v>
      </c>
      <c r="Q112" s="56">
        <f t="shared" si="146"/>
        <v>500</v>
      </c>
      <c r="R112" s="56">
        <f t="shared" si="147"/>
        <v>0</v>
      </c>
      <c r="S112" s="56">
        <f t="shared" si="139"/>
        <v>500</v>
      </c>
      <c r="T112" s="46">
        <v>500</v>
      </c>
      <c r="U112" s="46"/>
      <c r="V112" s="56">
        <f t="shared" si="140"/>
        <v>500</v>
      </c>
      <c r="W112" s="46">
        <v>500</v>
      </c>
      <c r="X112" s="46"/>
      <c r="Y112" s="49">
        <f t="shared" si="148"/>
        <v>500</v>
      </c>
    </row>
    <row r="113" spans="1:25" s="5" customFormat="1" ht="21">
      <c r="A113" s="77" t="s">
        <v>239</v>
      </c>
      <c r="B113" s="78" t="s">
        <v>240</v>
      </c>
      <c r="C113" s="78" t="s">
        <v>193</v>
      </c>
      <c r="D113" s="78" t="s">
        <v>193</v>
      </c>
      <c r="E113" s="58" t="s">
        <v>241</v>
      </c>
      <c r="F113" s="87"/>
      <c r="G113" s="128">
        <f t="shared" si="145"/>
        <v>312552.2</v>
      </c>
      <c r="H113" s="131">
        <f>SUM(H115+H133+H139)</f>
        <v>279473.2</v>
      </c>
      <c r="I113" s="131">
        <f>SUM(I115+I133+I139)</f>
        <v>33079</v>
      </c>
      <c r="J113" s="56">
        <f t="shared" ref="J113:J115" si="160">SUM(K113+L113)</f>
        <v>297987.5</v>
      </c>
      <c r="K113" s="61">
        <f>SUM(K115+K133+K139)</f>
        <v>293987.5</v>
      </c>
      <c r="L113" s="61">
        <f>SUM(L115+L133+L139)</f>
        <v>4000</v>
      </c>
      <c r="M113" s="56">
        <f t="shared" ref="M113:M115" si="161">SUM(N113+O113)</f>
        <v>341852.3</v>
      </c>
      <c r="N113" s="61">
        <f>SUM(N115+N133+N139)</f>
        <v>341852.3</v>
      </c>
      <c r="O113" s="61">
        <f>SUM(O115+O133+O139)</f>
        <v>0</v>
      </c>
      <c r="P113" s="56">
        <f t="shared" ref="P113:P115" si="162">SUM(Q113+R113)</f>
        <v>43864.799999999988</v>
      </c>
      <c r="Q113" s="56">
        <f t="shared" si="146"/>
        <v>47864.799999999988</v>
      </c>
      <c r="R113" s="56">
        <f t="shared" si="147"/>
        <v>-4000</v>
      </c>
      <c r="S113" s="56">
        <f t="shared" ref="S113:S115" si="163">SUM(T113+U113)</f>
        <v>353206.3</v>
      </c>
      <c r="T113" s="61">
        <f>SUM(T115+T133+T139)</f>
        <v>353206.3</v>
      </c>
      <c r="U113" s="61">
        <f>SUM(U115+U133+U139)</f>
        <v>0</v>
      </c>
      <c r="V113" s="61">
        <f>SUM(V115+V133+V139)</f>
        <v>370957.5</v>
      </c>
      <c r="W113" s="61">
        <f>SUM(W115+W133+W139)</f>
        <v>370957.5</v>
      </c>
      <c r="X113" s="61">
        <f>SUM(X115+X133+X139)</f>
        <v>0</v>
      </c>
      <c r="Y113" s="49">
        <f t="shared" si="148"/>
        <v>43864.799999999988</v>
      </c>
    </row>
    <row r="114" spans="1:25">
      <c r="A114" s="75"/>
      <c r="B114" s="76"/>
      <c r="C114" s="76"/>
      <c r="D114" s="76"/>
      <c r="E114" s="57" t="s">
        <v>5</v>
      </c>
      <c r="F114" s="76"/>
      <c r="G114" s="128">
        <f t="shared" si="145"/>
        <v>0</v>
      </c>
      <c r="H114" s="103"/>
      <c r="I114" s="103"/>
      <c r="J114" s="56">
        <f t="shared" si="160"/>
        <v>0</v>
      </c>
      <c r="K114" s="46"/>
      <c r="L114" s="46"/>
      <c r="M114" s="56">
        <f t="shared" si="161"/>
        <v>0</v>
      </c>
      <c r="N114" s="46"/>
      <c r="O114" s="46"/>
      <c r="P114" s="56">
        <f t="shared" si="162"/>
        <v>0</v>
      </c>
      <c r="Q114" s="56">
        <f t="shared" si="146"/>
        <v>0</v>
      </c>
      <c r="R114" s="56">
        <f t="shared" si="147"/>
        <v>0</v>
      </c>
      <c r="S114" s="56">
        <f t="shared" si="163"/>
        <v>0</v>
      </c>
      <c r="T114" s="46"/>
      <c r="U114" s="46"/>
      <c r="V114" s="56">
        <f t="shared" ref="V114:V115" si="164">SUM(W114+X114)</f>
        <v>0</v>
      </c>
      <c r="W114" s="46"/>
      <c r="X114" s="46"/>
      <c r="Y114" s="49">
        <f t="shared" si="148"/>
        <v>0</v>
      </c>
    </row>
    <row r="115" spans="1:25" s="5" customFormat="1" ht="12.75">
      <c r="A115" s="79">
        <v>2620</v>
      </c>
      <c r="B115" s="81" t="s">
        <v>240</v>
      </c>
      <c r="C115" s="81">
        <v>2</v>
      </c>
      <c r="D115" s="81">
        <v>0</v>
      </c>
      <c r="E115" s="67" t="s">
        <v>393</v>
      </c>
      <c r="F115" s="87"/>
      <c r="G115" s="128">
        <f t="shared" si="145"/>
        <v>191735</v>
      </c>
      <c r="H115" s="131">
        <f>SUM(H117)</f>
        <v>165403.5</v>
      </c>
      <c r="I115" s="131">
        <f>SUM(I117)</f>
        <v>26331.5</v>
      </c>
      <c r="J115" s="56">
        <f t="shared" si="160"/>
        <v>185364</v>
      </c>
      <c r="K115" s="61">
        <f>SUM(K117)</f>
        <v>183364</v>
      </c>
      <c r="L115" s="61">
        <f>SUM(L117)</f>
        <v>2000</v>
      </c>
      <c r="M115" s="56">
        <f t="shared" si="161"/>
        <v>204500</v>
      </c>
      <c r="N115" s="61">
        <f>SUM(N117)</f>
        <v>204500</v>
      </c>
      <c r="O115" s="61">
        <f>SUM(O117)</f>
        <v>0</v>
      </c>
      <c r="P115" s="56">
        <f t="shared" si="162"/>
        <v>19136</v>
      </c>
      <c r="Q115" s="56">
        <f t="shared" si="146"/>
        <v>21136</v>
      </c>
      <c r="R115" s="56">
        <f t="shared" si="147"/>
        <v>-2000</v>
      </c>
      <c r="S115" s="56">
        <f t="shared" si="163"/>
        <v>208854.1</v>
      </c>
      <c r="T115" s="61">
        <f>SUM(T117)</f>
        <v>208854.1</v>
      </c>
      <c r="U115" s="61">
        <f>SUM(U117)</f>
        <v>0</v>
      </c>
      <c r="V115" s="56">
        <f t="shared" si="164"/>
        <v>214605.5</v>
      </c>
      <c r="W115" s="61">
        <f>SUM(W117)</f>
        <v>214605.5</v>
      </c>
      <c r="X115" s="61">
        <f>SUM(X117)</f>
        <v>0</v>
      </c>
      <c r="Y115" s="49">
        <f t="shared" si="148"/>
        <v>19136</v>
      </c>
    </row>
    <row r="116" spans="1:25">
      <c r="A116" s="75"/>
      <c r="B116" s="76"/>
      <c r="C116" s="76"/>
      <c r="D116" s="76"/>
      <c r="E116" s="57" t="s">
        <v>198</v>
      </c>
      <c r="F116" s="76"/>
      <c r="G116" s="128"/>
      <c r="H116" s="103"/>
      <c r="I116" s="103"/>
      <c r="J116" s="56"/>
      <c r="K116" s="46"/>
      <c r="L116" s="46"/>
      <c r="M116" s="56"/>
      <c r="N116" s="46"/>
      <c r="O116" s="46"/>
      <c r="P116" s="56"/>
      <c r="Q116" s="56">
        <f t="shared" si="146"/>
        <v>0</v>
      </c>
      <c r="R116" s="56">
        <f t="shared" si="147"/>
        <v>0</v>
      </c>
      <c r="S116" s="56"/>
      <c r="T116" s="46"/>
      <c r="U116" s="46"/>
      <c r="V116" s="56"/>
      <c r="W116" s="46"/>
      <c r="X116" s="46"/>
      <c r="Y116" s="49"/>
    </row>
    <row r="117" spans="1:25" ht="12.75">
      <c r="A117" s="79">
        <v>2621</v>
      </c>
      <c r="B117" s="80" t="s">
        <v>240</v>
      </c>
      <c r="C117" s="80">
        <v>2</v>
      </c>
      <c r="D117" s="80">
        <v>1</v>
      </c>
      <c r="E117" s="66" t="s">
        <v>393</v>
      </c>
      <c r="F117" s="76"/>
      <c r="G117" s="128">
        <f t="shared" si="145"/>
        <v>191735</v>
      </c>
      <c r="H117" s="103">
        <f>SUM(H119:H130)</f>
        <v>165403.5</v>
      </c>
      <c r="I117" s="103">
        <f>SUM(I119:I132)</f>
        <v>26331.5</v>
      </c>
      <c r="J117" s="56">
        <f t="shared" ref="J117:J127" si="165">SUM(K117+L117)</f>
        <v>185364</v>
      </c>
      <c r="K117" s="46">
        <f>SUM(K119:K132)</f>
        <v>183364</v>
      </c>
      <c r="L117" s="46">
        <f>SUM(L119:L132)</f>
        <v>2000</v>
      </c>
      <c r="M117" s="56">
        <f t="shared" ref="M117:M127" si="166">SUM(N117+O117)</f>
        <v>204500</v>
      </c>
      <c r="N117" s="46">
        <f>SUM(N119:N132)</f>
        <v>204500</v>
      </c>
      <c r="O117" s="46">
        <f>SUM(O119:O132)</f>
        <v>0</v>
      </c>
      <c r="P117" s="56">
        <f t="shared" ref="P117:P127" si="167">SUM(Q117+R117)</f>
        <v>19136</v>
      </c>
      <c r="Q117" s="56">
        <f t="shared" si="146"/>
        <v>21136</v>
      </c>
      <c r="R117" s="56">
        <f t="shared" si="147"/>
        <v>-2000</v>
      </c>
      <c r="S117" s="56">
        <f t="shared" ref="S117:S127" si="168">SUM(T117+U117)</f>
        <v>208854.1</v>
      </c>
      <c r="T117" s="46">
        <f>SUM(T119:T132)</f>
        <v>208854.1</v>
      </c>
      <c r="U117" s="46">
        <f>SUM(U119:U132)</f>
        <v>0</v>
      </c>
      <c r="V117" s="56">
        <f t="shared" ref="V117:V127" si="169">SUM(W117+X117)</f>
        <v>214605.5</v>
      </c>
      <c r="W117" s="46">
        <f>SUM(W119:W132)</f>
        <v>214605.5</v>
      </c>
      <c r="X117" s="46">
        <f>SUM(X119:X132)</f>
        <v>0</v>
      </c>
      <c r="Y117" s="49">
        <f t="shared" si="148"/>
        <v>19136</v>
      </c>
    </row>
    <row r="118" spans="1:25">
      <c r="A118" s="75"/>
      <c r="B118" s="76"/>
      <c r="C118" s="76"/>
      <c r="D118" s="76"/>
      <c r="E118" s="57" t="s">
        <v>5</v>
      </c>
      <c r="F118" s="76"/>
      <c r="G118" s="128">
        <f t="shared" si="145"/>
        <v>0</v>
      </c>
      <c r="H118" s="103"/>
      <c r="I118" s="103"/>
      <c r="J118" s="56">
        <f t="shared" si="165"/>
        <v>0</v>
      </c>
      <c r="K118" s="46"/>
      <c r="L118" s="46"/>
      <c r="M118" s="56">
        <f t="shared" si="166"/>
        <v>0</v>
      </c>
      <c r="N118" s="46"/>
      <c r="O118" s="46"/>
      <c r="P118" s="56">
        <f t="shared" si="167"/>
        <v>0</v>
      </c>
      <c r="Q118" s="56">
        <f t="shared" si="146"/>
        <v>0</v>
      </c>
      <c r="R118" s="56">
        <f t="shared" si="147"/>
        <v>0</v>
      </c>
      <c r="S118" s="56">
        <f t="shared" si="168"/>
        <v>0</v>
      </c>
      <c r="T118" s="46"/>
      <c r="U118" s="46"/>
      <c r="V118" s="56">
        <f t="shared" si="169"/>
        <v>0</v>
      </c>
      <c r="W118" s="46"/>
      <c r="X118" s="46"/>
      <c r="Y118" s="49">
        <f t="shared" si="148"/>
        <v>0</v>
      </c>
    </row>
    <row r="119" spans="1:25" ht="12.75">
      <c r="A119" s="75"/>
      <c r="B119" s="76"/>
      <c r="C119" s="76"/>
      <c r="D119" s="76"/>
      <c r="E119" s="57" t="s">
        <v>292</v>
      </c>
      <c r="F119" s="76">
        <v>4111</v>
      </c>
      <c r="G119" s="128">
        <f t="shared" si="145"/>
        <v>111002.9</v>
      </c>
      <c r="H119" s="103">
        <v>111002.9</v>
      </c>
      <c r="I119" s="103"/>
      <c r="J119" s="56">
        <f t="shared" si="165"/>
        <v>136201</v>
      </c>
      <c r="K119" s="54">
        <v>136201</v>
      </c>
      <c r="L119" s="46"/>
      <c r="M119" s="56">
        <f t="shared" si="166"/>
        <v>131500</v>
      </c>
      <c r="N119" s="46">
        <v>131500</v>
      </c>
      <c r="O119" s="46"/>
      <c r="P119" s="56">
        <f t="shared" si="167"/>
        <v>-4701</v>
      </c>
      <c r="Q119" s="56">
        <f t="shared" ref="Q119:Q127" si="170">SUM(N119-K119)</f>
        <v>-4701</v>
      </c>
      <c r="R119" s="56">
        <f t="shared" ref="R119:R127" si="171">SUM(O119-L119)</f>
        <v>0</v>
      </c>
      <c r="S119" s="56">
        <f t="shared" si="168"/>
        <v>135854.1</v>
      </c>
      <c r="T119" s="46">
        <v>135854.1</v>
      </c>
      <c r="U119" s="46"/>
      <c r="V119" s="56">
        <f t="shared" si="169"/>
        <v>141605.5</v>
      </c>
      <c r="W119" s="46">
        <v>141605.5</v>
      </c>
      <c r="X119" s="46"/>
      <c r="Y119" s="49">
        <f t="shared" si="148"/>
        <v>-4701</v>
      </c>
    </row>
    <row r="120" spans="1:25" ht="21">
      <c r="A120" s="75"/>
      <c r="B120" s="76"/>
      <c r="C120" s="76"/>
      <c r="D120" s="76"/>
      <c r="E120" s="11" t="s">
        <v>293</v>
      </c>
      <c r="F120" s="76">
        <v>4112</v>
      </c>
      <c r="G120" s="128">
        <f t="shared" si="145"/>
        <v>0</v>
      </c>
      <c r="H120" s="103"/>
      <c r="I120" s="103"/>
      <c r="J120" s="56">
        <f t="shared" si="165"/>
        <v>0</v>
      </c>
      <c r="K120" s="54"/>
      <c r="L120" s="46"/>
      <c r="M120" s="56">
        <f t="shared" si="166"/>
        <v>21000</v>
      </c>
      <c r="N120" s="46">
        <v>21000</v>
      </c>
      <c r="O120" s="46"/>
      <c r="P120" s="56">
        <f t="shared" ref="P120" si="172">SUM(Q120+R120)</f>
        <v>21000</v>
      </c>
      <c r="Q120" s="56">
        <f t="shared" ref="Q120" si="173">SUM(N120-K120)</f>
        <v>21000</v>
      </c>
      <c r="R120" s="56">
        <f t="shared" ref="R120" si="174">SUM(O120-L120)</f>
        <v>0</v>
      </c>
      <c r="S120" s="56">
        <f t="shared" si="168"/>
        <v>21000</v>
      </c>
      <c r="T120" s="46">
        <v>21000</v>
      </c>
      <c r="U120" s="46"/>
      <c r="V120" s="56">
        <f t="shared" si="169"/>
        <v>21000</v>
      </c>
      <c r="W120" s="46">
        <v>21000</v>
      </c>
      <c r="X120" s="46"/>
      <c r="Y120" s="49">
        <f t="shared" si="148"/>
        <v>21000</v>
      </c>
    </row>
    <row r="121" spans="1:25" ht="12.75">
      <c r="A121" s="75"/>
      <c r="B121" s="76"/>
      <c r="C121" s="76"/>
      <c r="D121" s="76"/>
      <c r="E121" s="62" t="s">
        <v>411</v>
      </c>
      <c r="F121" s="76">
        <v>4215</v>
      </c>
      <c r="G121" s="128">
        <f t="shared" si="145"/>
        <v>295</v>
      </c>
      <c r="H121" s="103">
        <v>295</v>
      </c>
      <c r="I121" s="103"/>
      <c r="J121" s="56">
        <f t="shared" si="165"/>
        <v>700</v>
      </c>
      <c r="K121" s="54">
        <v>700</v>
      </c>
      <c r="L121" s="46"/>
      <c r="M121" s="56">
        <f t="shared" si="166"/>
        <v>700</v>
      </c>
      <c r="N121" s="46">
        <v>700</v>
      </c>
      <c r="O121" s="46"/>
      <c r="P121" s="56">
        <f t="shared" si="167"/>
        <v>0</v>
      </c>
      <c r="Q121" s="56">
        <f t="shared" si="170"/>
        <v>0</v>
      </c>
      <c r="R121" s="56">
        <f t="shared" si="171"/>
        <v>0</v>
      </c>
      <c r="S121" s="56">
        <f t="shared" si="168"/>
        <v>700</v>
      </c>
      <c r="T121" s="46">
        <v>700</v>
      </c>
      <c r="U121" s="46"/>
      <c r="V121" s="56">
        <f t="shared" si="169"/>
        <v>700</v>
      </c>
      <c r="W121" s="46">
        <v>700</v>
      </c>
      <c r="X121" s="46"/>
      <c r="Y121" s="49">
        <f t="shared" si="148"/>
        <v>0</v>
      </c>
    </row>
    <row r="122" spans="1:25" ht="12.75">
      <c r="A122" s="75"/>
      <c r="B122" s="76"/>
      <c r="C122" s="76"/>
      <c r="D122" s="76"/>
      <c r="E122" s="62" t="s">
        <v>412</v>
      </c>
      <c r="F122" s="76">
        <v>4239</v>
      </c>
      <c r="G122" s="128">
        <f t="shared" si="145"/>
        <v>9346</v>
      </c>
      <c r="H122" s="103">
        <v>9346</v>
      </c>
      <c r="I122" s="103"/>
      <c r="J122" s="56">
        <f t="shared" si="165"/>
        <v>5000</v>
      </c>
      <c r="K122" s="54">
        <v>5000</v>
      </c>
      <c r="L122" s="46"/>
      <c r="M122" s="56">
        <f t="shared" si="166"/>
        <v>5000</v>
      </c>
      <c r="N122" s="46">
        <v>5000</v>
      </c>
      <c r="O122" s="46"/>
      <c r="P122" s="56">
        <f t="shared" si="167"/>
        <v>0</v>
      </c>
      <c r="Q122" s="56">
        <f t="shared" si="170"/>
        <v>0</v>
      </c>
      <c r="R122" s="56">
        <f t="shared" si="171"/>
        <v>0</v>
      </c>
      <c r="S122" s="56">
        <f t="shared" si="168"/>
        <v>5000</v>
      </c>
      <c r="T122" s="46">
        <v>5000</v>
      </c>
      <c r="U122" s="46"/>
      <c r="V122" s="56">
        <f t="shared" si="169"/>
        <v>5000</v>
      </c>
      <c r="W122" s="46">
        <v>5000</v>
      </c>
      <c r="X122" s="46"/>
      <c r="Y122" s="49">
        <f t="shared" si="148"/>
        <v>0</v>
      </c>
    </row>
    <row r="123" spans="1:25" ht="12.75">
      <c r="A123" s="75"/>
      <c r="B123" s="76"/>
      <c r="C123" s="76"/>
      <c r="D123" s="76"/>
      <c r="E123" s="57" t="s">
        <v>316</v>
      </c>
      <c r="F123" s="76" t="s">
        <v>315</v>
      </c>
      <c r="G123" s="128">
        <f t="shared" si="145"/>
        <v>0</v>
      </c>
      <c r="H123" s="103"/>
      <c r="I123" s="103"/>
      <c r="J123" s="56">
        <f t="shared" si="165"/>
        <v>0</v>
      </c>
      <c r="K123" s="54"/>
      <c r="L123" s="46"/>
      <c r="M123" s="56">
        <f t="shared" si="166"/>
        <v>500</v>
      </c>
      <c r="N123" s="46">
        <v>500</v>
      </c>
      <c r="O123" s="46"/>
      <c r="P123" s="56">
        <f t="shared" ref="P123" si="175">SUM(Q123+R123)</f>
        <v>500</v>
      </c>
      <c r="Q123" s="56">
        <f t="shared" ref="Q123" si="176">SUM(N123-K123)</f>
        <v>500</v>
      </c>
      <c r="R123" s="56">
        <f t="shared" ref="R123" si="177">SUM(O123-L123)</f>
        <v>0</v>
      </c>
      <c r="S123" s="56">
        <f t="shared" ref="S123" si="178">SUM(T123+U123)</f>
        <v>500</v>
      </c>
      <c r="T123" s="46">
        <v>500</v>
      </c>
      <c r="U123" s="46"/>
      <c r="V123" s="56">
        <f t="shared" si="169"/>
        <v>500</v>
      </c>
      <c r="W123" s="46">
        <v>500</v>
      </c>
      <c r="X123" s="46"/>
      <c r="Y123" s="49">
        <f t="shared" si="148"/>
        <v>500</v>
      </c>
    </row>
    <row r="124" spans="1:25" ht="12.75">
      <c r="A124" s="75"/>
      <c r="B124" s="76"/>
      <c r="C124" s="76"/>
      <c r="D124" s="76"/>
      <c r="E124" s="66" t="s">
        <v>413</v>
      </c>
      <c r="F124" s="76">
        <v>4251</v>
      </c>
      <c r="G124" s="128">
        <f t="shared" si="145"/>
        <v>0</v>
      </c>
      <c r="H124" s="103"/>
      <c r="I124" s="103"/>
      <c r="J124" s="56">
        <f t="shared" si="165"/>
        <v>5000</v>
      </c>
      <c r="K124" s="54">
        <v>5000</v>
      </c>
      <c r="L124" s="46"/>
      <c r="M124" s="56">
        <f t="shared" si="166"/>
        <v>5000</v>
      </c>
      <c r="N124" s="46">
        <v>5000</v>
      </c>
      <c r="O124" s="46"/>
      <c r="P124" s="56">
        <f t="shared" si="167"/>
        <v>0</v>
      </c>
      <c r="Q124" s="56">
        <f t="shared" si="170"/>
        <v>0</v>
      </c>
      <c r="R124" s="56">
        <f t="shared" si="171"/>
        <v>0</v>
      </c>
      <c r="S124" s="56">
        <f t="shared" si="168"/>
        <v>5000</v>
      </c>
      <c r="T124" s="46">
        <v>5000</v>
      </c>
      <c r="U124" s="46"/>
      <c r="V124" s="56">
        <f t="shared" si="169"/>
        <v>5000</v>
      </c>
      <c r="W124" s="46">
        <v>5000</v>
      </c>
      <c r="X124" s="46"/>
      <c r="Y124" s="49">
        <f t="shared" si="148"/>
        <v>0</v>
      </c>
    </row>
    <row r="125" spans="1:25" ht="12.75">
      <c r="A125" s="75"/>
      <c r="B125" s="76"/>
      <c r="C125" s="76"/>
      <c r="D125" s="76"/>
      <c r="E125" s="62" t="s">
        <v>414</v>
      </c>
      <c r="F125" s="76">
        <v>4252</v>
      </c>
      <c r="G125" s="128">
        <f t="shared" si="145"/>
        <v>1627.5</v>
      </c>
      <c r="H125" s="103">
        <v>1627.5</v>
      </c>
      <c r="I125" s="103"/>
      <c r="J125" s="56">
        <f t="shared" si="165"/>
        <v>2000</v>
      </c>
      <c r="K125" s="54">
        <v>2000</v>
      </c>
      <c r="L125" s="46"/>
      <c r="M125" s="56">
        <f t="shared" si="166"/>
        <v>2000</v>
      </c>
      <c r="N125" s="46">
        <v>2000</v>
      </c>
      <c r="O125" s="46"/>
      <c r="P125" s="56">
        <f t="shared" si="167"/>
        <v>0</v>
      </c>
      <c r="Q125" s="56">
        <f t="shared" si="170"/>
        <v>0</v>
      </c>
      <c r="R125" s="56">
        <f t="shared" si="171"/>
        <v>0</v>
      </c>
      <c r="S125" s="56">
        <f t="shared" si="168"/>
        <v>2000</v>
      </c>
      <c r="T125" s="46">
        <v>2000</v>
      </c>
      <c r="U125" s="46"/>
      <c r="V125" s="56">
        <f t="shared" si="169"/>
        <v>2000</v>
      </c>
      <c r="W125" s="46">
        <v>2000</v>
      </c>
      <c r="X125" s="46"/>
      <c r="Y125" s="49">
        <f t="shared" si="148"/>
        <v>0</v>
      </c>
    </row>
    <row r="126" spans="1:25" ht="12.75">
      <c r="A126" s="75"/>
      <c r="B126" s="76"/>
      <c r="C126" s="76"/>
      <c r="D126" s="76"/>
      <c r="E126" s="62" t="s">
        <v>415</v>
      </c>
      <c r="F126" s="76">
        <v>4261</v>
      </c>
      <c r="G126" s="128">
        <f t="shared" si="145"/>
        <v>3780.2</v>
      </c>
      <c r="H126" s="103">
        <v>3780.2</v>
      </c>
      <c r="I126" s="103"/>
      <c r="J126" s="56">
        <f t="shared" si="165"/>
        <v>8300</v>
      </c>
      <c r="K126" s="54">
        <v>8300</v>
      </c>
      <c r="L126" s="46"/>
      <c r="M126" s="56">
        <f t="shared" si="166"/>
        <v>8300</v>
      </c>
      <c r="N126" s="46">
        <v>8300</v>
      </c>
      <c r="O126" s="46"/>
      <c r="P126" s="56">
        <f t="shared" si="167"/>
        <v>0</v>
      </c>
      <c r="Q126" s="56">
        <f t="shared" si="170"/>
        <v>0</v>
      </c>
      <c r="R126" s="56">
        <f t="shared" si="171"/>
        <v>0</v>
      </c>
      <c r="S126" s="56">
        <f t="shared" si="168"/>
        <v>8300</v>
      </c>
      <c r="T126" s="46">
        <v>8300</v>
      </c>
      <c r="U126" s="46"/>
      <c r="V126" s="56">
        <f t="shared" si="169"/>
        <v>8300</v>
      </c>
      <c r="W126" s="46">
        <v>8300</v>
      </c>
      <c r="X126" s="46"/>
      <c r="Y126" s="49">
        <f t="shared" si="148"/>
        <v>0</v>
      </c>
    </row>
    <row r="127" spans="1:25" ht="12.75">
      <c r="A127" s="75"/>
      <c r="B127" s="76"/>
      <c r="C127" s="76"/>
      <c r="D127" s="76"/>
      <c r="E127" s="62" t="s">
        <v>416</v>
      </c>
      <c r="F127" s="76">
        <v>4264</v>
      </c>
      <c r="G127" s="128">
        <f t="shared" si="145"/>
        <v>9679.2000000000007</v>
      </c>
      <c r="H127" s="103">
        <v>9679.2000000000007</v>
      </c>
      <c r="I127" s="103"/>
      <c r="J127" s="56">
        <f t="shared" si="165"/>
        <v>15423</v>
      </c>
      <c r="K127" s="54">
        <v>15423</v>
      </c>
      <c r="L127" s="46"/>
      <c r="M127" s="56">
        <f t="shared" si="166"/>
        <v>10000</v>
      </c>
      <c r="N127" s="46">
        <v>10000</v>
      </c>
      <c r="O127" s="46"/>
      <c r="P127" s="56">
        <f t="shared" si="167"/>
        <v>-5423</v>
      </c>
      <c r="Q127" s="56">
        <f t="shared" si="170"/>
        <v>-5423</v>
      </c>
      <c r="R127" s="56">
        <f t="shared" si="171"/>
        <v>0</v>
      </c>
      <c r="S127" s="56">
        <f t="shared" si="168"/>
        <v>10000</v>
      </c>
      <c r="T127" s="46">
        <v>10000</v>
      </c>
      <c r="U127" s="46"/>
      <c r="V127" s="56">
        <f t="shared" si="169"/>
        <v>10000</v>
      </c>
      <c r="W127" s="46">
        <v>10000</v>
      </c>
      <c r="X127" s="46"/>
      <c r="Y127" s="49">
        <f t="shared" si="148"/>
        <v>-5423</v>
      </c>
    </row>
    <row r="128" spans="1:25" ht="12.75">
      <c r="A128" s="75"/>
      <c r="B128" s="76"/>
      <c r="C128" s="76"/>
      <c r="D128" s="76"/>
      <c r="E128" s="62" t="s">
        <v>417</v>
      </c>
      <c r="F128" s="76">
        <v>4269</v>
      </c>
      <c r="G128" s="128">
        <f t="shared" si="145"/>
        <v>28904.5</v>
      </c>
      <c r="H128" s="103">
        <v>28904.5</v>
      </c>
      <c r="I128" s="103"/>
      <c r="J128" s="56">
        <f t="shared" ref="J128:J133" si="179">SUM(K128+L128)</f>
        <v>10000</v>
      </c>
      <c r="K128" s="54">
        <v>10000</v>
      </c>
      <c r="L128" s="46"/>
      <c r="M128" s="56">
        <f t="shared" ref="M128:M133" si="180">SUM(N128+O128)</f>
        <v>20000</v>
      </c>
      <c r="N128" s="46">
        <v>20000</v>
      </c>
      <c r="O128" s="46"/>
      <c r="P128" s="56">
        <f t="shared" ref="P128:P133" si="181">SUM(Q128+R128)</f>
        <v>10000</v>
      </c>
      <c r="Q128" s="56">
        <f t="shared" si="146"/>
        <v>10000</v>
      </c>
      <c r="R128" s="56">
        <f t="shared" si="147"/>
        <v>0</v>
      </c>
      <c r="S128" s="56">
        <f t="shared" ref="S128:S133" si="182">SUM(T128+U128)</f>
        <v>20000</v>
      </c>
      <c r="T128" s="46">
        <v>20000</v>
      </c>
      <c r="U128" s="46"/>
      <c r="V128" s="56">
        <f t="shared" ref="V128:V133" si="183">SUM(W128+X128)</f>
        <v>20000</v>
      </c>
      <c r="W128" s="46">
        <v>20000</v>
      </c>
      <c r="X128" s="46"/>
      <c r="Y128" s="49">
        <f t="shared" si="148"/>
        <v>10000</v>
      </c>
    </row>
    <row r="129" spans="1:25" ht="12.75">
      <c r="A129" s="75"/>
      <c r="B129" s="76"/>
      <c r="C129" s="76"/>
      <c r="D129" s="76"/>
      <c r="E129" s="68" t="s">
        <v>427</v>
      </c>
      <c r="F129" s="76">
        <v>4729</v>
      </c>
      <c r="G129" s="128">
        <f t="shared" si="145"/>
        <v>630</v>
      </c>
      <c r="H129" s="103">
        <v>630</v>
      </c>
      <c r="I129" s="103"/>
      <c r="J129" s="56">
        <f t="shared" si="179"/>
        <v>240</v>
      </c>
      <c r="K129" s="54">
        <v>240</v>
      </c>
      <c r="L129" s="46"/>
      <c r="M129" s="56">
        <f t="shared" si="180"/>
        <v>0</v>
      </c>
      <c r="N129" s="46"/>
      <c r="O129" s="46"/>
      <c r="P129" s="56">
        <f t="shared" ref="P129" si="184">SUM(Q129+R129)</f>
        <v>-240</v>
      </c>
      <c r="Q129" s="56">
        <f t="shared" ref="Q129" si="185">SUM(N129-K129)</f>
        <v>-240</v>
      </c>
      <c r="R129" s="56">
        <f t="shared" ref="R129" si="186">SUM(O129-L129)</f>
        <v>0</v>
      </c>
      <c r="S129" s="56">
        <f t="shared" ref="S129" si="187">SUM(T129+U129)</f>
        <v>0</v>
      </c>
      <c r="T129" s="46"/>
      <c r="U129" s="46"/>
      <c r="V129" s="56">
        <f t="shared" si="183"/>
        <v>0</v>
      </c>
      <c r="W129" s="46"/>
      <c r="X129" s="46"/>
      <c r="Y129" s="49">
        <f t="shared" si="148"/>
        <v>-240</v>
      </c>
    </row>
    <row r="130" spans="1:25" ht="12.75">
      <c r="A130" s="75"/>
      <c r="B130" s="76"/>
      <c r="C130" s="76"/>
      <c r="D130" s="76"/>
      <c r="E130" s="62" t="s">
        <v>401</v>
      </c>
      <c r="F130" s="76">
        <v>4822</v>
      </c>
      <c r="G130" s="128">
        <f t="shared" si="145"/>
        <v>138.19999999999999</v>
      </c>
      <c r="H130" s="103">
        <v>138.19999999999999</v>
      </c>
      <c r="I130" s="103"/>
      <c r="J130" s="56">
        <f t="shared" si="179"/>
        <v>500</v>
      </c>
      <c r="K130" s="54">
        <v>500</v>
      </c>
      <c r="L130" s="46"/>
      <c r="M130" s="56">
        <f t="shared" si="180"/>
        <v>500</v>
      </c>
      <c r="N130" s="46">
        <v>500</v>
      </c>
      <c r="O130" s="46"/>
      <c r="P130" s="56">
        <f t="shared" ref="P130:P131" si="188">SUM(Q130+R130)</f>
        <v>0</v>
      </c>
      <c r="Q130" s="56">
        <f t="shared" ref="Q130:Q131" si="189">SUM(N130-K130)</f>
        <v>0</v>
      </c>
      <c r="R130" s="56">
        <f t="shared" ref="R130:R131" si="190">SUM(O130-L130)</f>
        <v>0</v>
      </c>
      <c r="S130" s="56">
        <f t="shared" ref="S130:S131" si="191">SUM(T130+U130)</f>
        <v>500</v>
      </c>
      <c r="T130" s="46">
        <v>500</v>
      </c>
      <c r="U130" s="46"/>
      <c r="V130" s="56">
        <f t="shared" si="183"/>
        <v>500</v>
      </c>
      <c r="W130" s="46">
        <v>500</v>
      </c>
      <c r="X130" s="46"/>
      <c r="Y130" s="49">
        <f t="shared" si="148"/>
        <v>0</v>
      </c>
    </row>
    <row r="131" spans="1:25" ht="12.75">
      <c r="A131" s="75"/>
      <c r="B131" s="76"/>
      <c r="C131" s="76"/>
      <c r="D131" s="76"/>
      <c r="E131" s="60" t="s">
        <v>336</v>
      </c>
      <c r="F131" s="78" t="s">
        <v>335</v>
      </c>
      <c r="G131" s="128">
        <f t="shared" si="145"/>
        <v>820</v>
      </c>
      <c r="H131" s="103"/>
      <c r="I131" s="103">
        <v>820</v>
      </c>
      <c r="J131" s="56">
        <f t="shared" si="179"/>
        <v>0</v>
      </c>
      <c r="K131" s="54"/>
      <c r="L131" s="46"/>
      <c r="M131" s="56">
        <f t="shared" si="180"/>
        <v>0</v>
      </c>
      <c r="N131" s="46"/>
      <c r="O131" s="46"/>
      <c r="P131" s="56">
        <f t="shared" si="188"/>
        <v>0</v>
      </c>
      <c r="Q131" s="56">
        <f t="shared" si="189"/>
        <v>0</v>
      </c>
      <c r="R131" s="56">
        <f t="shared" si="190"/>
        <v>0</v>
      </c>
      <c r="S131" s="56">
        <f t="shared" si="191"/>
        <v>0</v>
      </c>
      <c r="T131" s="46"/>
      <c r="U131" s="46"/>
      <c r="V131" s="56">
        <f t="shared" si="183"/>
        <v>0</v>
      </c>
      <c r="W131" s="46"/>
      <c r="X131" s="46"/>
      <c r="Y131" s="49">
        <f t="shared" si="148"/>
        <v>0</v>
      </c>
    </row>
    <row r="132" spans="1:25" ht="12.75">
      <c r="A132" s="75"/>
      <c r="B132" s="76"/>
      <c r="C132" s="76"/>
      <c r="D132" s="76"/>
      <c r="E132" s="68" t="s">
        <v>428</v>
      </c>
      <c r="F132" s="76">
        <v>5122</v>
      </c>
      <c r="G132" s="128">
        <f t="shared" si="145"/>
        <v>25511.5</v>
      </c>
      <c r="H132" s="103"/>
      <c r="I132" s="103">
        <v>25511.5</v>
      </c>
      <c r="J132" s="56">
        <f t="shared" si="179"/>
        <v>2000</v>
      </c>
      <c r="K132" s="54"/>
      <c r="L132" s="46">
        <v>2000</v>
      </c>
      <c r="M132" s="56">
        <f t="shared" si="180"/>
        <v>0</v>
      </c>
      <c r="N132" s="46"/>
      <c r="O132" s="46"/>
      <c r="P132" s="56">
        <f t="shared" si="181"/>
        <v>-2000</v>
      </c>
      <c r="Q132" s="56">
        <f t="shared" si="146"/>
        <v>0</v>
      </c>
      <c r="R132" s="56">
        <f t="shared" si="147"/>
        <v>-2000</v>
      </c>
      <c r="S132" s="56">
        <f t="shared" si="182"/>
        <v>0</v>
      </c>
      <c r="T132" s="46"/>
      <c r="U132" s="46"/>
      <c r="V132" s="56">
        <f t="shared" si="183"/>
        <v>0</v>
      </c>
      <c r="W132" s="46"/>
      <c r="X132" s="46"/>
      <c r="Y132" s="49">
        <f t="shared" si="148"/>
        <v>-2000</v>
      </c>
    </row>
    <row r="133" spans="1:25" s="5" customFormat="1">
      <c r="A133" s="77" t="s">
        <v>242</v>
      </c>
      <c r="B133" s="78" t="s">
        <v>240</v>
      </c>
      <c r="C133" s="78" t="s">
        <v>223</v>
      </c>
      <c r="D133" s="78" t="s">
        <v>193</v>
      </c>
      <c r="E133" s="58" t="s">
        <v>243</v>
      </c>
      <c r="F133" s="87"/>
      <c r="G133" s="128">
        <f t="shared" si="145"/>
        <v>90088.4</v>
      </c>
      <c r="H133" s="131">
        <f>SUM(H135)</f>
        <v>90088.4</v>
      </c>
      <c r="I133" s="131">
        <f>SUM(I135)</f>
        <v>0</v>
      </c>
      <c r="J133" s="56">
        <f t="shared" si="179"/>
        <v>79299.5</v>
      </c>
      <c r="K133" s="61">
        <f>SUM(K135)</f>
        <v>79299.5</v>
      </c>
      <c r="L133" s="61">
        <f>SUM(L135)</f>
        <v>0</v>
      </c>
      <c r="M133" s="56">
        <f t="shared" si="180"/>
        <v>80000</v>
      </c>
      <c r="N133" s="61">
        <f>SUM(N135)</f>
        <v>80000</v>
      </c>
      <c r="O133" s="61">
        <f>SUM(O135)</f>
        <v>0</v>
      </c>
      <c r="P133" s="56">
        <f t="shared" si="181"/>
        <v>700.5</v>
      </c>
      <c r="Q133" s="56">
        <f t="shared" si="146"/>
        <v>700.5</v>
      </c>
      <c r="R133" s="56">
        <f t="shared" si="147"/>
        <v>0</v>
      </c>
      <c r="S133" s="56">
        <f t="shared" si="182"/>
        <v>85000</v>
      </c>
      <c r="T133" s="61">
        <f>SUM(T135)</f>
        <v>85000</v>
      </c>
      <c r="U133" s="61">
        <f>SUM(U135)</f>
        <v>0</v>
      </c>
      <c r="V133" s="56">
        <f t="shared" si="183"/>
        <v>95000</v>
      </c>
      <c r="W133" s="61">
        <f>SUM(W135)</f>
        <v>95000</v>
      </c>
      <c r="X133" s="61">
        <f>SUM(X135)</f>
        <v>0</v>
      </c>
      <c r="Y133" s="49">
        <f t="shared" si="148"/>
        <v>700.5</v>
      </c>
    </row>
    <row r="134" spans="1:25">
      <c r="A134" s="75"/>
      <c r="B134" s="76"/>
      <c r="C134" s="76"/>
      <c r="D134" s="76"/>
      <c r="E134" s="57" t="s">
        <v>198</v>
      </c>
      <c r="F134" s="76"/>
      <c r="G134" s="128"/>
      <c r="H134" s="103"/>
      <c r="I134" s="103"/>
      <c r="J134" s="56"/>
      <c r="K134" s="46"/>
      <c r="L134" s="46"/>
      <c r="M134" s="56"/>
      <c r="N134" s="46"/>
      <c r="O134" s="46"/>
      <c r="P134" s="56"/>
      <c r="Q134" s="56">
        <f t="shared" si="146"/>
        <v>0</v>
      </c>
      <c r="R134" s="56">
        <f t="shared" si="147"/>
        <v>0</v>
      </c>
      <c r="S134" s="56"/>
      <c r="T134" s="46"/>
      <c r="U134" s="46"/>
      <c r="V134" s="56"/>
      <c r="W134" s="46"/>
      <c r="X134" s="46"/>
      <c r="Y134" s="49">
        <f t="shared" si="148"/>
        <v>0</v>
      </c>
    </row>
    <row r="135" spans="1:25">
      <c r="A135" s="75" t="s">
        <v>244</v>
      </c>
      <c r="B135" s="76" t="s">
        <v>240</v>
      </c>
      <c r="C135" s="76" t="s">
        <v>223</v>
      </c>
      <c r="D135" s="76" t="s">
        <v>196</v>
      </c>
      <c r="E135" s="57" t="s">
        <v>243</v>
      </c>
      <c r="F135" s="76"/>
      <c r="G135" s="128">
        <f t="shared" si="145"/>
        <v>90088.4</v>
      </c>
      <c r="H135" s="103">
        <f>SUM(H137)</f>
        <v>90088.4</v>
      </c>
      <c r="I135" s="103">
        <f>SUM(I137)</f>
        <v>0</v>
      </c>
      <c r="J135" s="56">
        <f t="shared" ref="J135" si="192">SUM(K135+L135)</f>
        <v>79299.5</v>
      </c>
      <c r="K135" s="46">
        <f>SUM(K137)</f>
        <v>79299.5</v>
      </c>
      <c r="L135" s="46">
        <f>SUM(L137)</f>
        <v>0</v>
      </c>
      <c r="M135" s="56">
        <f t="shared" ref="M135" si="193">SUM(N135+O135)</f>
        <v>80000</v>
      </c>
      <c r="N135" s="46">
        <f>SUM(N137)</f>
        <v>80000</v>
      </c>
      <c r="O135" s="46">
        <f>SUM(O137)</f>
        <v>0</v>
      </c>
      <c r="P135" s="56">
        <f t="shared" ref="P135" si="194">SUM(Q135+R135)</f>
        <v>700.5</v>
      </c>
      <c r="Q135" s="56">
        <f t="shared" si="146"/>
        <v>700.5</v>
      </c>
      <c r="R135" s="56">
        <f t="shared" si="147"/>
        <v>0</v>
      </c>
      <c r="S135" s="56">
        <f t="shared" ref="S135" si="195">SUM(T135+U135)</f>
        <v>85000</v>
      </c>
      <c r="T135" s="46">
        <f>SUM(T137)</f>
        <v>85000</v>
      </c>
      <c r="U135" s="46">
        <f>SUM(U137)</f>
        <v>0</v>
      </c>
      <c r="V135" s="56">
        <f t="shared" ref="V135" si="196">SUM(W135+X135)</f>
        <v>95000</v>
      </c>
      <c r="W135" s="46">
        <f>SUM(W137)</f>
        <v>95000</v>
      </c>
      <c r="X135" s="46">
        <f>SUM(X137)</f>
        <v>0</v>
      </c>
      <c r="Y135" s="49">
        <f t="shared" si="148"/>
        <v>700.5</v>
      </c>
    </row>
    <row r="136" spans="1:25">
      <c r="A136" s="75"/>
      <c r="B136" s="76"/>
      <c r="C136" s="76"/>
      <c r="D136" s="76"/>
      <c r="E136" s="57" t="s">
        <v>5</v>
      </c>
      <c r="F136" s="76"/>
      <c r="G136" s="128"/>
      <c r="H136" s="103"/>
      <c r="I136" s="103"/>
      <c r="J136" s="56"/>
      <c r="K136" s="46"/>
      <c r="L136" s="46"/>
      <c r="M136" s="56"/>
      <c r="N136" s="46"/>
      <c r="O136" s="46"/>
      <c r="P136" s="56"/>
      <c r="Q136" s="56">
        <f t="shared" si="146"/>
        <v>0</v>
      </c>
      <c r="R136" s="56">
        <f t="shared" si="147"/>
        <v>0</v>
      </c>
      <c r="S136" s="56"/>
      <c r="T136" s="46"/>
      <c r="U136" s="46"/>
      <c r="V136" s="56"/>
      <c r="W136" s="46"/>
      <c r="X136" s="46"/>
      <c r="Y136" s="49">
        <f t="shared" si="148"/>
        <v>0</v>
      </c>
    </row>
    <row r="137" spans="1:25" s="5" customFormat="1">
      <c r="A137" s="77"/>
      <c r="B137" s="78"/>
      <c r="C137" s="78"/>
      <c r="D137" s="78"/>
      <c r="E137" s="58" t="s">
        <v>419</v>
      </c>
      <c r="F137" s="87"/>
      <c r="G137" s="128">
        <f t="shared" si="145"/>
        <v>90088.4</v>
      </c>
      <c r="H137" s="131">
        <f>SUM(H138:H138)</f>
        <v>90088.4</v>
      </c>
      <c r="I137" s="131">
        <f>SUM(I138:I138)</f>
        <v>0</v>
      </c>
      <c r="J137" s="56">
        <f t="shared" ref="J137:J138" si="197">SUM(K137+L137)</f>
        <v>79299.5</v>
      </c>
      <c r="K137" s="61">
        <f>SUM(K138:K138)</f>
        <v>79299.5</v>
      </c>
      <c r="L137" s="61">
        <f>SUM(L138:L138)</f>
        <v>0</v>
      </c>
      <c r="M137" s="56">
        <f t="shared" ref="M137:M138" si="198">SUM(N137+O137)</f>
        <v>80000</v>
      </c>
      <c r="N137" s="61">
        <f>SUM(N138:N138)</f>
        <v>80000</v>
      </c>
      <c r="O137" s="61">
        <f>SUM(O138:O138)</f>
        <v>0</v>
      </c>
      <c r="P137" s="56">
        <f t="shared" ref="P137:P138" si="199">SUM(Q137+R137)</f>
        <v>700.5</v>
      </c>
      <c r="Q137" s="56">
        <f t="shared" si="146"/>
        <v>700.5</v>
      </c>
      <c r="R137" s="56">
        <f t="shared" si="147"/>
        <v>0</v>
      </c>
      <c r="S137" s="56">
        <f t="shared" ref="S137:S138" si="200">SUM(T137+U137)</f>
        <v>85000</v>
      </c>
      <c r="T137" s="61">
        <f>SUM(T138:T138)</f>
        <v>85000</v>
      </c>
      <c r="U137" s="61">
        <f>SUM(U138:U138)</f>
        <v>0</v>
      </c>
      <c r="V137" s="56">
        <f t="shared" ref="V137:V138" si="201">SUM(W137+X137)</f>
        <v>95000</v>
      </c>
      <c r="W137" s="61">
        <f>SUM(W138:W138)</f>
        <v>95000</v>
      </c>
      <c r="X137" s="61">
        <f>SUM(X138:X138)</f>
        <v>0</v>
      </c>
      <c r="Y137" s="49">
        <f t="shared" si="148"/>
        <v>700.5</v>
      </c>
    </row>
    <row r="138" spans="1:25" ht="12.75">
      <c r="A138" s="75"/>
      <c r="B138" s="76"/>
      <c r="C138" s="76"/>
      <c r="D138" s="76"/>
      <c r="E138" s="66" t="s">
        <v>418</v>
      </c>
      <c r="F138" s="76">
        <v>4212</v>
      </c>
      <c r="G138" s="128">
        <f t="shared" ref="G138:G160" si="202">SUM(H138+I138)</f>
        <v>90088.4</v>
      </c>
      <c r="H138" s="103">
        <v>90088.4</v>
      </c>
      <c r="I138" s="103"/>
      <c r="J138" s="56">
        <f t="shared" si="197"/>
        <v>79299.5</v>
      </c>
      <c r="K138" s="46">
        <v>79299.5</v>
      </c>
      <c r="L138" s="46"/>
      <c r="M138" s="56">
        <f t="shared" si="198"/>
        <v>80000</v>
      </c>
      <c r="N138" s="46">
        <v>80000</v>
      </c>
      <c r="O138" s="46"/>
      <c r="P138" s="56">
        <f t="shared" si="199"/>
        <v>700.5</v>
      </c>
      <c r="Q138" s="56">
        <f t="shared" ref="Q138:Q160" si="203">SUM(N138-K138)</f>
        <v>700.5</v>
      </c>
      <c r="R138" s="56">
        <f t="shared" ref="R138:R160" si="204">SUM(O138-L138)</f>
        <v>0</v>
      </c>
      <c r="S138" s="56">
        <f t="shared" si="200"/>
        <v>85000</v>
      </c>
      <c r="T138" s="46">
        <v>85000</v>
      </c>
      <c r="U138" s="46"/>
      <c r="V138" s="56">
        <f t="shared" si="201"/>
        <v>95000</v>
      </c>
      <c r="W138" s="46">
        <v>95000</v>
      </c>
      <c r="X138" s="46"/>
      <c r="Y138" s="49">
        <f t="shared" ref="Y138:Y160" si="205">SUM(M138-J138)</f>
        <v>700.5</v>
      </c>
    </row>
    <row r="139" spans="1:25" s="5" customFormat="1" ht="21">
      <c r="A139" s="77" t="s">
        <v>245</v>
      </c>
      <c r="B139" s="78" t="s">
        <v>240</v>
      </c>
      <c r="C139" s="78" t="s">
        <v>208</v>
      </c>
      <c r="D139" s="78" t="s">
        <v>193</v>
      </c>
      <c r="E139" s="58" t="s">
        <v>246</v>
      </c>
      <c r="F139" s="87"/>
      <c r="G139" s="128">
        <f t="shared" si="202"/>
        <v>30728.799999999996</v>
      </c>
      <c r="H139" s="131">
        <f>SUM(H141)</f>
        <v>23981.299999999996</v>
      </c>
      <c r="I139" s="131">
        <f>SUM(I141)</f>
        <v>6747.5</v>
      </c>
      <c r="J139" s="56">
        <f t="shared" ref="J139" si="206">SUM(K139+L139)</f>
        <v>33324</v>
      </c>
      <c r="K139" s="61">
        <f>SUM(K141)</f>
        <v>31324</v>
      </c>
      <c r="L139" s="61">
        <f>SUM(L141)</f>
        <v>2000</v>
      </c>
      <c r="M139" s="56">
        <f t="shared" ref="M139" si="207">SUM(N139+O139)</f>
        <v>57352.3</v>
      </c>
      <c r="N139" s="61">
        <f>SUM(N141)</f>
        <v>57352.3</v>
      </c>
      <c r="O139" s="61">
        <f>SUM(O141)</f>
        <v>0</v>
      </c>
      <c r="P139" s="56">
        <f t="shared" ref="P139" si="208">SUM(Q139+R139)</f>
        <v>24028.300000000003</v>
      </c>
      <c r="Q139" s="56">
        <f t="shared" si="203"/>
        <v>26028.300000000003</v>
      </c>
      <c r="R139" s="56">
        <f t="shared" si="204"/>
        <v>-2000</v>
      </c>
      <c r="S139" s="56">
        <f t="shared" ref="S139" si="209">SUM(T139+U139)</f>
        <v>59352.2</v>
      </c>
      <c r="T139" s="61">
        <f>SUM(T141)</f>
        <v>59352.2</v>
      </c>
      <c r="U139" s="61">
        <f>SUM(U141)</f>
        <v>0</v>
      </c>
      <c r="V139" s="56">
        <f t="shared" ref="V139" si="210">SUM(W139+X139)</f>
        <v>61352</v>
      </c>
      <c r="W139" s="61">
        <f>SUM(W141)</f>
        <v>61352</v>
      </c>
      <c r="X139" s="61">
        <f>SUM(X141)</f>
        <v>0</v>
      </c>
      <c r="Y139" s="49">
        <f t="shared" si="205"/>
        <v>24028.300000000003</v>
      </c>
    </row>
    <row r="140" spans="1:25">
      <c r="A140" s="75"/>
      <c r="B140" s="76"/>
      <c r="C140" s="76"/>
      <c r="D140" s="76"/>
      <c r="E140" s="57" t="s">
        <v>198</v>
      </c>
      <c r="F140" s="76"/>
      <c r="G140" s="128"/>
      <c r="H140" s="103"/>
      <c r="I140" s="103"/>
      <c r="J140" s="56"/>
      <c r="K140" s="46"/>
      <c r="L140" s="46"/>
      <c r="M140" s="56"/>
      <c r="N140" s="46"/>
      <c r="O140" s="46"/>
      <c r="P140" s="56"/>
      <c r="Q140" s="56">
        <f t="shared" si="203"/>
        <v>0</v>
      </c>
      <c r="R140" s="56">
        <f t="shared" si="204"/>
        <v>0</v>
      </c>
      <c r="S140" s="56"/>
      <c r="T140" s="46"/>
      <c r="U140" s="46"/>
      <c r="V140" s="56"/>
      <c r="W140" s="46"/>
      <c r="X140" s="46"/>
      <c r="Y140" s="49"/>
    </row>
    <row r="141" spans="1:25" ht="21">
      <c r="A141" s="75" t="s">
        <v>247</v>
      </c>
      <c r="B141" s="76" t="s">
        <v>240</v>
      </c>
      <c r="C141" s="76" t="s">
        <v>208</v>
      </c>
      <c r="D141" s="76" t="s">
        <v>196</v>
      </c>
      <c r="E141" s="57" t="s">
        <v>246</v>
      </c>
      <c r="F141" s="76"/>
      <c r="G141" s="128">
        <f t="shared" si="202"/>
        <v>30728.799999999996</v>
      </c>
      <c r="H141" s="103">
        <f>SUM(H143)</f>
        <v>23981.299999999996</v>
      </c>
      <c r="I141" s="103">
        <f>SUM(I143)</f>
        <v>6747.5</v>
      </c>
      <c r="J141" s="56">
        <f t="shared" ref="J141" si="211">SUM(K141+L141)</f>
        <v>33324</v>
      </c>
      <c r="K141" s="46">
        <f>SUM(K143)</f>
        <v>31324</v>
      </c>
      <c r="L141" s="46">
        <f>SUM(L143)</f>
        <v>2000</v>
      </c>
      <c r="M141" s="56">
        <f t="shared" ref="M141" si="212">SUM(N141+O141)</f>
        <v>57352.3</v>
      </c>
      <c r="N141" s="46">
        <f>SUM(N143)</f>
        <v>57352.3</v>
      </c>
      <c r="O141" s="46">
        <f>SUM(O143)</f>
        <v>0</v>
      </c>
      <c r="P141" s="56">
        <f t="shared" ref="P141" si="213">SUM(Q141+R141)</f>
        <v>24028.300000000003</v>
      </c>
      <c r="Q141" s="56">
        <f t="shared" si="203"/>
        <v>26028.300000000003</v>
      </c>
      <c r="R141" s="56">
        <f t="shared" si="204"/>
        <v>-2000</v>
      </c>
      <c r="S141" s="56">
        <f t="shared" ref="S141" si="214">SUM(T141+U141)</f>
        <v>59352.2</v>
      </c>
      <c r="T141" s="46">
        <f>SUM(T143)</f>
        <v>59352.2</v>
      </c>
      <c r="U141" s="46">
        <f>SUM(U143)</f>
        <v>0</v>
      </c>
      <c r="V141" s="56">
        <f t="shared" ref="V141" si="215">SUM(W141+X141)</f>
        <v>61352</v>
      </c>
      <c r="W141" s="46">
        <f>SUM(W143)</f>
        <v>61352</v>
      </c>
      <c r="X141" s="46">
        <f>SUM(X143)</f>
        <v>0</v>
      </c>
      <c r="Y141" s="49">
        <f t="shared" si="205"/>
        <v>24028.300000000003</v>
      </c>
    </row>
    <row r="142" spans="1:25">
      <c r="A142" s="75"/>
      <c r="B142" s="76"/>
      <c r="C142" s="76"/>
      <c r="D142" s="76"/>
      <c r="E142" s="57" t="s">
        <v>5</v>
      </c>
      <c r="F142" s="76"/>
      <c r="G142" s="128"/>
      <c r="H142" s="103"/>
      <c r="I142" s="103"/>
      <c r="J142" s="56"/>
      <c r="K142" s="46"/>
      <c r="L142" s="46"/>
      <c r="M142" s="56"/>
      <c r="N142" s="46"/>
      <c r="O142" s="46"/>
      <c r="P142" s="56"/>
      <c r="Q142" s="56">
        <f t="shared" si="203"/>
        <v>0</v>
      </c>
      <c r="R142" s="56">
        <f t="shared" si="204"/>
        <v>0</v>
      </c>
      <c r="S142" s="56"/>
      <c r="T142" s="46"/>
      <c r="U142" s="46"/>
      <c r="V142" s="56"/>
      <c r="W142" s="46"/>
      <c r="X142" s="46"/>
      <c r="Y142" s="49"/>
    </row>
    <row r="143" spans="1:25" s="5" customFormat="1" ht="21">
      <c r="A143" s="77"/>
      <c r="B143" s="78"/>
      <c r="C143" s="78"/>
      <c r="D143" s="78"/>
      <c r="E143" s="58" t="s">
        <v>420</v>
      </c>
      <c r="F143" s="87"/>
      <c r="G143" s="128">
        <f t="shared" si="202"/>
        <v>30728.799999999996</v>
      </c>
      <c r="H143" s="131">
        <f>SUM(H144:H155)</f>
        <v>23981.299999999996</v>
      </c>
      <c r="I143" s="131">
        <f>SUM(I144:I155)</f>
        <v>6747.5</v>
      </c>
      <c r="J143" s="56">
        <f t="shared" ref="J143:J155" si="216">SUM(K143+L143)</f>
        <v>33324</v>
      </c>
      <c r="K143" s="61">
        <f>SUM(K144:K155)</f>
        <v>31324</v>
      </c>
      <c r="L143" s="61">
        <f>SUM(L144:L155)</f>
        <v>2000</v>
      </c>
      <c r="M143" s="56">
        <f t="shared" ref="M143:M155" si="217">SUM(N143+O143)</f>
        <v>57352.3</v>
      </c>
      <c r="N143" s="61">
        <f>SUM(N144:N155)</f>
        <v>57352.3</v>
      </c>
      <c r="O143" s="61">
        <f>SUM(O144:O155)</f>
        <v>0</v>
      </c>
      <c r="P143" s="56">
        <f t="shared" ref="P143:P155" si="218">SUM(Q143+R143)</f>
        <v>24028.300000000003</v>
      </c>
      <c r="Q143" s="56">
        <f t="shared" si="203"/>
        <v>26028.300000000003</v>
      </c>
      <c r="R143" s="56">
        <f t="shared" si="204"/>
        <v>-2000</v>
      </c>
      <c r="S143" s="56">
        <f t="shared" ref="S143:S155" si="219">SUM(T143+U143)</f>
        <v>59352.2</v>
      </c>
      <c r="T143" s="61">
        <f>SUM(T144:T155)</f>
        <v>59352.2</v>
      </c>
      <c r="U143" s="61">
        <f>SUM(U144:U155)</f>
        <v>0</v>
      </c>
      <c r="V143" s="56">
        <f t="shared" ref="V143:V155" si="220">SUM(W143+X143)</f>
        <v>61352</v>
      </c>
      <c r="W143" s="61">
        <f>SUM(W144:W155)</f>
        <v>61352</v>
      </c>
      <c r="X143" s="61">
        <f>SUM(X144:X155)</f>
        <v>0</v>
      </c>
      <c r="Y143" s="49">
        <f t="shared" si="205"/>
        <v>24028.300000000003</v>
      </c>
    </row>
    <row r="144" spans="1:25" ht="12.75">
      <c r="A144" s="75"/>
      <c r="B144" s="76"/>
      <c r="C144" s="76"/>
      <c r="D144" s="76"/>
      <c r="E144" s="57" t="s">
        <v>292</v>
      </c>
      <c r="F144" s="76">
        <v>4111</v>
      </c>
      <c r="G144" s="128">
        <f t="shared" si="202"/>
        <v>16797.599999999999</v>
      </c>
      <c r="H144" s="103">
        <v>16797.599999999999</v>
      </c>
      <c r="I144" s="103"/>
      <c r="J144" s="56">
        <f t="shared" si="216"/>
        <v>17324</v>
      </c>
      <c r="K144" s="54">
        <v>17324</v>
      </c>
      <c r="L144" s="46"/>
      <c r="M144" s="56">
        <f t="shared" si="217"/>
        <v>26452.3</v>
      </c>
      <c r="N144" s="46">
        <v>26452.3</v>
      </c>
      <c r="O144" s="46"/>
      <c r="P144" s="56">
        <f t="shared" si="218"/>
        <v>9128.2999999999993</v>
      </c>
      <c r="Q144" s="56">
        <f t="shared" si="203"/>
        <v>9128.2999999999993</v>
      </c>
      <c r="R144" s="56">
        <f t="shared" si="204"/>
        <v>0</v>
      </c>
      <c r="S144" s="56">
        <f t="shared" si="219"/>
        <v>28452.2</v>
      </c>
      <c r="T144" s="46">
        <v>28452.2</v>
      </c>
      <c r="U144" s="46"/>
      <c r="V144" s="56">
        <f t="shared" si="220"/>
        <v>30452</v>
      </c>
      <c r="W144" s="46">
        <v>30452</v>
      </c>
      <c r="X144" s="46"/>
      <c r="Y144" s="49">
        <f t="shared" si="205"/>
        <v>9128.2999999999993</v>
      </c>
    </row>
    <row r="145" spans="1:25" ht="21">
      <c r="A145" s="75"/>
      <c r="B145" s="76"/>
      <c r="C145" s="76"/>
      <c r="D145" s="76"/>
      <c r="E145" s="11" t="s">
        <v>293</v>
      </c>
      <c r="F145" s="76">
        <v>4112</v>
      </c>
      <c r="G145" s="128">
        <f t="shared" si="202"/>
        <v>0</v>
      </c>
      <c r="H145" s="103"/>
      <c r="I145" s="103"/>
      <c r="J145" s="56">
        <f t="shared" si="216"/>
        <v>0</v>
      </c>
      <c r="K145" s="54"/>
      <c r="L145" s="46"/>
      <c r="M145" s="56">
        <f t="shared" si="217"/>
        <v>2900</v>
      </c>
      <c r="N145" s="46">
        <v>2900</v>
      </c>
      <c r="O145" s="46"/>
      <c r="P145" s="56">
        <f t="shared" ref="P145:P150" si="221">SUM(Q145+R145)</f>
        <v>2900</v>
      </c>
      <c r="Q145" s="56">
        <f t="shared" ref="Q145:Q150" si="222">SUM(N145-K145)</f>
        <v>2900</v>
      </c>
      <c r="R145" s="56">
        <f t="shared" ref="R145:R150" si="223">SUM(O145-L145)</f>
        <v>0</v>
      </c>
      <c r="S145" s="56">
        <f t="shared" ref="S145:S150" si="224">SUM(T145+U145)</f>
        <v>2900</v>
      </c>
      <c r="T145" s="46">
        <v>2900</v>
      </c>
      <c r="U145" s="46"/>
      <c r="V145" s="56">
        <f t="shared" si="220"/>
        <v>2900</v>
      </c>
      <c r="W145" s="46">
        <v>2900</v>
      </c>
      <c r="X145" s="46"/>
      <c r="Y145" s="49">
        <f t="shared" si="205"/>
        <v>2900</v>
      </c>
    </row>
    <row r="146" spans="1:25" ht="12.75">
      <c r="A146" s="75"/>
      <c r="B146" s="76"/>
      <c r="C146" s="76"/>
      <c r="D146" s="76"/>
      <c r="E146" s="66" t="s">
        <v>418</v>
      </c>
      <c r="F146" s="76">
        <v>4212</v>
      </c>
      <c r="G146" s="128">
        <f t="shared" si="202"/>
        <v>0</v>
      </c>
      <c r="H146" s="103"/>
      <c r="I146" s="103"/>
      <c r="J146" s="56">
        <f t="shared" si="216"/>
        <v>0</v>
      </c>
      <c r="K146" s="54"/>
      <c r="L146" s="46"/>
      <c r="M146" s="56">
        <f t="shared" si="217"/>
        <v>0</v>
      </c>
      <c r="N146" s="46"/>
      <c r="O146" s="46"/>
      <c r="P146" s="56">
        <f t="shared" si="221"/>
        <v>0</v>
      </c>
      <c r="Q146" s="56">
        <f t="shared" si="222"/>
        <v>0</v>
      </c>
      <c r="R146" s="56">
        <f t="shared" si="223"/>
        <v>0</v>
      </c>
      <c r="S146" s="56">
        <f t="shared" si="224"/>
        <v>0</v>
      </c>
      <c r="T146" s="46"/>
      <c r="U146" s="46"/>
      <c r="V146" s="56">
        <f t="shared" si="220"/>
        <v>0</v>
      </c>
      <c r="W146" s="46"/>
      <c r="X146" s="46"/>
      <c r="Y146" s="49">
        <f t="shared" si="205"/>
        <v>0</v>
      </c>
    </row>
    <row r="147" spans="1:25" ht="12.75">
      <c r="A147" s="75"/>
      <c r="B147" s="76"/>
      <c r="C147" s="76"/>
      <c r="D147" s="76"/>
      <c r="E147" s="62" t="s">
        <v>421</v>
      </c>
      <c r="F147" s="76">
        <v>4214</v>
      </c>
      <c r="G147" s="128">
        <f t="shared" si="202"/>
        <v>186.6</v>
      </c>
      <c r="H147" s="103">
        <v>186.6</v>
      </c>
      <c r="I147" s="103"/>
      <c r="J147" s="56">
        <f t="shared" si="216"/>
        <v>500</v>
      </c>
      <c r="K147" s="54">
        <v>500</v>
      </c>
      <c r="L147" s="46"/>
      <c r="M147" s="56">
        <f t="shared" si="217"/>
        <v>500</v>
      </c>
      <c r="N147" s="46">
        <v>500</v>
      </c>
      <c r="O147" s="46"/>
      <c r="P147" s="56">
        <f t="shared" si="221"/>
        <v>0</v>
      </c>
      <c r="Q147" s="56">
        <f t="shared" si="222"/>
        <v>0</v>
      </c>
      <c r="R147" s="56">
        <f t="shared" si="223"/>
        <v>0</v>
      </c>
      <c r="S147" s="56">
        <f t="shared" si="224"/>
        <v>500</v>
      </c>
      <c r="T147" s="46">
        <v>500</v>
      </c>
      <c r="U147" s="46"/>
      <c r="V147" s="56">
        <f t="shared" si="220"/>
        <v>500</v>
      </c>
      <c r="W147" s="46">
        <v>500</v>
      </c>
      <c r="X147" s="46"/>
      <c r="Y147" s="49">
        <f t="shared" si="205"/>
        <v>0</v>
      </c>
    </row>
    <row r="148" spans="1:25" ht="12.75">
      <c r="A148" s="75"/>
      <c r="B148" s="76"/>
      <c r="C148" s="76"/>
      <c r="D148" s="76"/>
      <c r="E148" s="69" t="s">
        <v>432</v>
      </c>
      <c r="F148" s="90" t="s">
        <v>302</v>
      </c>
      <c r="G148" s="128">
        <f t="shared" si="202"/>
        <v>0</v>
      </c>
      <c r="H148" s="103"/>
      <c r="I148" s="103"/>
      <c r="J148" s="56">
        <f t="shared" si="216"/>
        <v>0</v>
      </c>
      <c r="K148" s="54"/>
      <c r="L148" s="46"/>
      <c r="M148" s="56">
        <f t="shared" si="217"/>
        <v>0</v>
      </c>
      <c r="N148" s="46"/>
      <c r="O148" s="46"/>
      <c r="P148" s="56">
        <f t="shared" si="221"/>
        <v>0</v>
      </c>
      <c r="Q148" s="56">
        <f t="shared" si="222"/>
        <v>0</v>
      </c>
      <c r="R148" s="56">
        <f t="shared" si="223"/>
        <v>0</v>
      </c>
      <c r="S148" s="56">
        <f t="shared" si="224"/>
        <v>0</v>
      </c>
      <c r="T148" s="46"/>
      <c r="U148" s="46"/>
      <c r="V148" s="56">
        <f t="shared" si="220"/>
        <v>0</v>
      </c>
      <c r="W148" s="46"/>
      <c r="X148" s="46"/>
      <c r="Y148" s="49">
        <f t="shared" si="205"/>
        <v>0</v>
      </c>
    </row>
    <row r="149" spans="1:25" ht="12.75">
      <c r="A149" s="75"/>
      <c r="B149" s="76"/>
      <c r="C149" s="76"/>
      <c r="D149" s="76"/>
      <c r="E149" s="62" t="s">
        <v>422</v>
      </c>
      <c r="F149" s="76">
        <v>4239</v>
      </c>
      <c r="G149" s="128">
        <f t="shared" si="202"/>
        <v>649.1</v>
      </c>
      <c r="H149" s="103">
        <v>649.1</v>
      </c>
      <c r="I149" s="103"/>
      <c r="J149" s="56">
        <f t="shared" si="216"/>
        <v>2000</v>
      </c>
      <c r="K149" s="54">
        <v>2000</v>
      </c>
      <c r="L149" s="46"/>
      <c r="M149" s="56">
        <f t="shared" si="217"/>
        <v>2000</v>
      </c>
      <c r="N149" s="46">
        <v>2000</v>
      </c>
      <c r="O149" s="46"/>
      <c r="P149" s="56">
        <f t="shared" si="221"/>
        <v>0</v>
      </c>
      <c r="Q149" s="56">
        <f t="shared" si="222"/>
        <v>0</v>
      </c>
      <c r="R149" s="56">
        <f t="shared" si="223"/>
        <v>0</v>
      </c>
      <c r="S149" s="56">
        <f t="shared" si="224"/>
        <v>2000</v>
      </c>
      <c r="T149" s="46">
        <v>2000</v>
      </c>
      <c r="U149" s="46"/>
      <c r="V149" s="56">
        <f t="shared" si="220"/>
        <v>2000</v>
      </c>
      <c r="W149" s="46">
        <v>2000</v>
      </c>
      <c r="X149" s="46"/>
      <c r="Y149" s="49">
        <f t="shared" si="205"/>
        <v>0</v>
      </c>
    </row>
    <row r="150" spans="1:25" ht="12.75">
      <c r="A150" s="75"/>
      <c r="B150" s="76"/>
      <c r="C150" s="76"/>
      <c r="D150" s="76"/>
      <c r="E150" s="57" t="s">
        <v>316</v>
      </c>
      <c r="F150" s="76" t="s">
        <v>315</v>
      </c>
      <c r="G150" s="128">
        <f t="shared" si="202"/>
        <v>0</v>
      </c>
      <c r="H150" s="103"/>
      <c r="I150" s="103"/>
      <c r="J150" s="56">
        <f t="shared" si="216"/>
        <v>0</v>
      </c>
      <c r="K150" s="54"/>
      <c r="L150" s="46"/>
      <c r="M150" s="56">
        <f t="shared" si="217"/>
        <v>500</v>
      </c>
      <c r="N150" s="46">
        <v>500</v>
      </c>
      <c r="O150" s="46"/>
      <c r="P150" s="56">
        <f t="shared" si="221"/>
        <v>500</v>
      </c>
      <c r="Q150" s="56">
        <f t="shared" si="222"/>
        <v>500</v>
      </c>
      <c r="R150" s="56">
        <f t="shared" si="223"/>
        <v>0</v>
      </c>
      <c r="S150" s="56">
        <f t="shared" si="224"/>
        <v>500</v>
      </c>
      <c r="T150" s="46">
        <v>500</v>
      </c>
      <c r="U150" s="46"/>
      <c r="V150" s="56">
        <f t="shared" si="220"/>
        <v>500</v>
      </c>
      <c r="W150" s="46">
        <v>500</v>
      </c>
      <c r="X150" s="46"/>
      <c r="Y150" s="49">
        <f t="shared" si="205"/>
        <v>500</v>
      </c>
    </row>
    <row r="151" spans="1:25" ht="12.75">
      <c r="A151" s="75"/>
      <c r="B151" s="76"/>
      <c r="C151" s="76"/>
      <c r="D151" s="76"/>
      <c r="E151" s="62" t="s">
        <v>423</v>
      </c>
      <c r="F151" s="76">
        <v>4261</v>
      </c>
      <c r="G151" s="128">
        <f t="shared" si="202"/>
        <v>653.79999999999995</v>
      </c>
      <c r="H151" s="103">
        <v>653.79999999999995</v>
      </c>
      <c r="I151" s="103"/>
      <c r="J151" s="56">
        <f t="shared" si="216"/>
        <v>1500</v>
      </c>
      <c r="K151" s="54">
        <v>1500</v>
      </c>
      <c r="L151" s="46"/>
      <c r="M151" s="56">
        <f t="shared" si="217"/>
        <v>15000</v>
      </c>
      <c r="N151" s="46">
        <v>15000</v>
      </c>
      <c r="O151" s="46"/>
      <c r="P151" s="56">
        <f t="shared" ref="P151:P152" si="225">SUM(Q151+R151)</f>
        <v>13500</v>
      </c>
      <c r="Q151" s="56">
        <f t="shared" ref="Q151:Q152" si="226">SUM(N151-K151)</f>
        <v>13500</v>
      </c>
      <c r="R151" s="56">
        <f t="shared" ref="R151:R152" si="227">SUM(O151-L151)</f>
        <v>0</v>
      </c>
      <c r="S151" s="56">
        <f t="shared" ref="S151:S152" si="228">SUM(T151+U151)</f>
        <v>15000</v>
      </c>
      <c r="T151" s="46">
        <v>15000</v>
      </c>
      <c r="U151" s="46"/>
      <c r="V151" s="56">
        <f t="shared" si="220"/>
        <v>15000</v>
      </c>
      <c r="W151" s="46">
        <v>15000</v>
      </c>
      <c r="X151" s="46"/>
      <c r="Y151" s="49">
        <f t="shared" si="205"/>
        <v>13500</v>
      </c>
    </row>
    <row r="152" spans="1:25" ht="12.75">
      <c r="A152" s="75"/>
      <c r="B152" s="76"/>
      <c r="C152" s="76"/>
      <c r="D152" s="76"/>
      <c r="E152" s="62" t="s">
        <v>417</v>
      </c>
      <c r="F152" s="76">
        <v>4269</v>
      </c>
      <c r="G152" s="128">
        <f t="shared" si="202"/>
        <v>5694.2</v>
      </c>
      <c r="H152" s="103">
        <v>5694.2</v>
      </c>
      <c r="I152" s="103"/>
      <c r="J152" s="56">
        <f t="shared" si="216"/>
        <v>10000</v>
      </c>
      <c r="K152" s="54">
        <v>10000</v>
      </c>
      <c r="L152" s="46"/>
      <c r="M152" s="56">
        <f t="shared" si="217"/>
        <v>10000</v>
      </c>
      <c r="N152" s="46">
        <v>10000</v>
      </c>
      <c r="O152" s="46"/>
      <c r="P152" s="56">
        <f t="shared" si="225"/>
        <v>0</v>
      </c>
      <c r="Q152" s="56">
        <f t="shared" si="226"/>
        <v>0</v>
      </c>
      <c r="R152" s="56">
        <f t="shared" si="227"/>
        <v>0</v>
      </c>
      <c r="S152" s="56">
        <f t="shared" si="228"/>
        <v>0</v>
      </c>
      <c r="T152" s="46"/>
      <c r="U152" s="46"/>
      <c r="V152" s="56">
        <f t="shared" si="220"/>
        <v>0</v>
      </c>
      <c r="W152" s="46"/>
      <c r="X152" s="46"/>
      <c r="Y152" s="49">
        <f t="shared" si="205"/>
        <v>0</v>
      </c>
    </row>
    <row r="153" spans="1:25" ht="12.75">
      <c r="A153" s="75"/>
      <c r="B153" s="76"/>
      <c r="C153" s="76"/>
      <c r="D153" s="76"/>
      <c r="E153" s="60" t="s">
        <v>336</v>
      </c>
      <c r="F153" s="78" t="s">
        <v>335</v>
      </c>
      <c r="G153" s="128">
        <f t="shared" si="202"/>
        <v>2579.5</v>
      </c>
      <c r="H153" s="103"/>
      <c r="I153" s="103">
        <v>2579.5</v>
      </c>
      <c r="J153" s="56">
        <f t="shared" si="216"/>
        <v>0</v>
      </c>
      <c r="K153" s="54"/>
      <c r="L153" s="46"/>
      <c r="M153" s="56">
        <f t="shared" si="217"/>
        <v>0</v>
      </c>
      <c r="N153" s="46"/>
      <c r="O153" s="46"/>
      <c r="P153" s="56">
        <f t="shared" ref="P153:P154" si="229">SUM(Q153+R153)</f>
        <v>0</v>
      </c>
      <c r="Q153" s="56">
        <f t="shared" ref="Q153:Q154" si="230">SUM(N153-K153)</f>
        <v>0</v>
      </c>
      <c r="R153" s="56">
        <f t="shared" ref="R153:R154" si="231">SUM(O153-L153)</f>
        <v>0</v>
      </c>
      <c r="S153" s="56">
        <f t="shared" ref="S153:S154" si="232">SUM(T153+U153)</f>
        <v>0</v>
      </c>
      <c r="T153" s="46"/>
      <c r="U153" s="46"/>
      <c r="V153" s="56">
        <f t="shared" si="220"/>
        <v>0</v>
      </c>
      <c r="W153" s="46"/>
      <c r="X153" s="46"/>
      <c r="Y153" s="49">
        <f t="shared" si="205"/>
        <v>0</v>
      </c>
    </row>
    <row r="154" spans="1:25" ht="12.75">
      <c r="A154" s="75"/>
      <c r="B154" s="76"/>
      <c r="C154" s="76"/>
      <c r="D154" s="76"/>
      <c r="E154" s="57" t="s">
        <v>338</v>
      </c>
      <c r="F154" s="76" t="s">
        <v>337</v>
      </c>
      <c r="G154" s="128">
        <f t="shared" si="202"/>
        <v>3850</v>
      </c>
      <c r="H154" s="103"/>
      <c r="I154" s="103">
        <v>3850</v>
      </c>
      <c r="J154" s="56">
        <f t="shared" si="216"/>
        <v>0</v>
      </c>
      <c r="K154" s="54"/>
      <c r="L154" s="46"/>
      <c r="M154" s="56">
        <f t="shared" si="217"/>
        <v>0</v>
      </c>
      <c r="N154" s="46"/>
      <c r="O154" s="46"/>
      <c r="P154" s="56">
        <f t="shared" si="229"/>
        <v>0</v>
      </c>
      <c r="Q154" s="56">
        <f t="shared" si="230"/>
        <v>0</v>
      </c>
      <c r="R154" s="56">
        <f t="shared" si="231"/>
        <v>0</v>
      </c>
      <c r="S154" s="56">
        <f t="shared" si="232"/>
        <v>0</v>
      </c>
      <c r="T154" s="46"/>
      <c r="U154" s="46"/>
      <c r="V154" s="56">
        <f t="shared" si="220"/>
        <v>0</v>
      </c>
      <c r="W154" s="46"/>
      <c r="X154" s="46"/>
      <c r="Y154" s="49">
        <f t="shared" si="205"/>
        <v>0</v>
      </c>
    </row>
    <row r="155" spans="1:25" ht="12.75">
      <c r="A155" s="75"/>
      <c r="B155" s="76"/>
      <c r="C155" s="76"/>
      <c r="D155" s="76"/>
      <c r="E155" s="68" t="s">
        <v>429</v>
      </c>
      <c r="F155" s="76">
        <v>5122</v>
      </c>
      <c r="G155" s="128">
        <f t="shared" si="202"/>
        <v>318</v>
      </c>
      <c r="H155" s="103"/>
      <c r="I155" s="103">
        <v>318</v>
      </c>
      <c r="J155" s="56">
        <f t="shared" si="216"/>
        <v>2000</v>
      </c>
      <c r="K155" s="54"/>
      <c r="L155" s="46">
        <v>2000</v>
      </c>
      <c r="M155" s="56">
        <f t="shared" si="217"/>
        <v>0</v>
      </c>
      <c r="N155" s="46"/>
      <c r="O155" s="46"/>
      <c r="P155" s="56">
        <f t="shared" si="218"/>
        <v>-2000</v>
      </c>
      <c r="Q155" s="56">
        <f t="shared" si="203"/>
        <v>0</v>
      </c>
      <c r="R155" s="56">
        <f t="shared" si="204"/>
        <v>-2000</v>
      </c>
      <c r="S155" s="56">
        <f t="shared" si="219"/>
        <v>10000</v>
      </c>
      <c r="T155" s="46">
        <v>10000</v>
      </c>
      <c r="U155" s="46"/>
      <c r="V155" s="56">
        <f t="shared" si="220"/>
        <v>10000</v>
      </c>
      <c r="W155" s="46">
        <v>10000</v>
      </c>
      <c r="X155" s="46"/>
      <c r="Y155" s="49">
        <f t="shared" si="205"/>
        <v>-2000</v>
      </c>
    </row>
    <row r="156" spans="1:25" s="5" customFormat="1">
      <c r="A156" s="77" t="s">
        <v>248</v>
      </c>
      <c r="B156" s="78" t="s">
        <v>249</v>
      </c>
      <c r="C156" s="78" t="s">
        <v>193</v>
      </c>
      <c r="D156" s="78" t="s">
        <v>193</v>
      </c>
      <c r="E156" s="58" t="s">
        <v>250</v>
      </c>
      <c r="F156" s="87"/>
      <c r="G156" s="128">
        <f t="shared" si="202"/>
        <v>229389.4</v>
      </c>
      <c r="H156" s="131">
        <f>SUM(H158+H165+H184)</f>
        <v>229389.4</v>
      </c>
      <c r="I156" s="131">
        <f>SUM(I158+I165+I184)</f>
        <v>0</v>
      </c>
      <c r="J156" s="56">
        <f t="shared" ref="J156" si="233">SUM(K156+L156)</f>
        <v>235745.7</v>
      </c>
      <c r="K156" s="61">
        <f>SUM(K158+K165+K184)</f>
        <v>235745.7</v>
      </c>
      <c r="L156" s="61">
        <f>SUM(L158+L165+L184)</f>
        <v>0</v>
      </c>
      <c r="M156" s="56">
        <f t="shared" ref="M156" si="234">SUM(N156+O156)</f>
        <v>288660.3</v>
      </c>
      <c r="N156" s="61">
        <f>SUM(N158+N165+N184)</f>
        <v>288660.3</v>
      </c>
      <c r="O156" s="61">
        <f>SUM(O158+O165+O184)</f>
        <v>0</v>
      </c>
      <c r="P156" s="56">
        <f t="shared" ref="P156" si="235">SUM(Q156+R156)</f>
        <v>52914.599999999977</v>
      </c>
      <c r="Q156" s="56">
        <f t="shared" si="203"/>
        <v>52914.599999999977</v>
      </c>
      <c r="R156" s="56">
        <f t="shared" si="204"/>
        <v>0</v>
      </c>
      <c r="S156" s="56">
        <f t="shared" ref="S156" si="236">SUM(T156+U156)</f>
        <v>304817.5</v>
      </c>
      <c r="T156" s="61">
        <f>SUM(T158+T165+T184)</f>
        <v>304817.5</v>
      </c>
      <c r="U156" s="61">
        <f>SUM(U158+U165+U184)</f>
        <v>0</v>
      </c>
      <c r="V156" s="61" t="e">
        <f>SUM(V158+V165+V184)</f>
        <v>#REF!</v>
      </c>
      <c r="W156" s="61">
        <f>SUM(W158+W165+W184)</f>
        <v>314341.5</v>
      </c>
      <c r="X156" s="61">
        <f>SUM(X158+X165+X184)</f>
        <v>0</v>
      </c>
      <c r="Y156" s="49">
        <f t="shared" si="205"/>
        <v>52914.599999999977</v>
      </c>
    </row>
    <row r="157" spans="1:25">
      <c r="A157" s="75"/>
      <c r="B157" s="76"/>
      <c r="C157" s="76"/>
      <c r="D157" s="76"/>
      <c r="E157" s="57" t="s">
        <v>5</v>
      </c>
      <c r="F157" s="76"/>
      <c r="G157" s="128"/>
      <c r="H157" s="103"/>
      <c r="I157" s="103"/>
      <c r="J157" s="56"/>
      <c r="K157" s="46"/>
      <c r="L157" s="46"/>
      <c r="M157" s="56"/>
      <c r="N157" s="46"/>
      <c r="O157" s="46"/>
      <c r="P157" s="56"/>
      <c r="Q157" s="56">
        <f t="shared" si="203"/>
        <v>0</v>
      </c>
      <c r="R157" s="56">
        <f t="shared" si="204"/>
        <v>0</v>
      </c>
      <c r="S157" s="56"/>
      <c r="T157" s="46"/>
      <c r="U157" s="46"/>
      <c r="V157" s="56"/>
      <c r="W157" s="46"/>
      <c r="X157" s="46"/>
      <c r="Y157" s="49"/>
    </row>
    <row r="158" spans="1:25" s="5" customFormat="1">
      <c r="A158" s="77" t="s">
        <v>251</v>
      </c>
      <c r="B158" s="78" t="s">
        <v>249</v>
      </c>
      <c r="C158" s="78" t="s">
        <v>196</v>
      </c>
      <c r="D158" s="78" t="s">
        <v>193</v>
      </c>
      <c r="E158" s="58" t="s">
        <v>252</v>
      </c>
      <c r="F158" s="87"/>
      <c r="G158" s="128">
        <f t="shared" si="202"/>
        <v>121377</v>
      </c>
      <c r="H158" s="131">
        <f>SUM(H160)</f>
        <v>121377</v>
      </c>
      <c r="I158" s="131">
        <f>SUM(I160)</f>
        <v>0</v>
      </c>
      <c r="J158" s="56">
        <f t="shared" ref="J158" si="237">SUM(K158+L158)</f>
        <v>113525</v>
      </c>
      <c r="K158" s="61">
        <f>SUM(K160)</f>
        <v>113525</v>
      </c>
      <c r="L158" s="61">
        <f>SUM(L160)</f>
        <v>0</v>
      </c>
      <c r="M158" s="56">
        <f t="shared" ref="M158" si="238">SUM(N158+O158)</f>
        <v>133270</v>
      </c>
      <c r="N158" s="61">
        <f>SUM(N160)</f>
        <v>133270</v>
      </c>
      <c r="O158" s="61">
        <f>SUM(O160)</f>
        <v>0</v>
      </c>
      <c r="P158" s="56">
        <f t="shared" ref="P158" si="239">SUM(Q158+R158)</f>
        <v>19745</v>
      </c>
      <c r="Q158" s="56">
        <f t="shared" si="203"/>
        <v>19745</v>
      </c>
      <c r="R158" s="56">
        <f t="shared" si="204"/>
        <v>0</v>
      </c>
      <c r="S158" s="56">
        <f t="shared" ref="S158" si="240">SUM(T158+U158)</f>
        <v>138270</v>
      </c>
      <c r="T158" s="61">
        <f>SUM(T160)</f>
        <v>138270</v>
      </c>
      <c r="U158" s="61">
        <f>SUM(U160)</f>
        <v>0</v>
      </c>
      <c r="V158" s="61" t="e">
        <f>SUM(V160)</f>
        <v>#REF!</v>
      </c>
      <c r="W158" s="61">
        <f>SUM(W160)</f>
        <v>141270</v>
      </c>
      <c r="X158" s="61">
        <f>SUM(X160)</f>
        <v>0</v>
      </c>
      <c r="Y158" s="49">
        <f t="shared" si="205"/>
        <v>19745</v>
      </c>
    </row>
    <row r="159" spans="1:25">
      <c r="A159" s="75"/>
      <c r="B159" s="76"/>
      <c r="C159" s="76"/>
      <c r="D159" s="76"/>
      <c r="E159" s="57" t="s">
        <v>198</v>
      </c>
      <c r="F159" s="76"/>
      <c r="G159" s="128"/>
      <c r="H159" s="103"/>
      <c r="I159" s="103"/>
      <c r="J159" s="56"/>
      <c r="K159" s="46"/>
      <c r="L159" s="46"/>
      <c r="M159" s="56"/>
      <c r="N159" s="46"/>
      <c r="O159" s="46"/>
      <c r="P159" s="56"/>
      <c r="Q159" s="56">
        <f t="shared" si="203"/>
        <v>0</v>
      </c>
      <c r="R159" s="56">
        <f t="shared" si="204"/>
        <v>0</v>
      </c>
      <c r="S159" s="56"/>
      <c r="T159" s="46"/>
      <c r="U159" s="46"/>
      <c r="V159" s="56"/>
      <c r="W159" s="46"/>
      <c r="X159" s="46"/>
      <c r="Y159" s="49"/>
    </row>
    <row r="160" spans="1:25">
      <c r="A160" s="75" t="s">
        <v>253</v>
      </c>
      <c r="B160" s="76" t="s">
        <v>249</v>
      </c>
      <c r="C160" s="76" t="s">
        <v>196</v>
      </c>
      <c r="D160" s="76" t="s">
        <v>196</v>
      </c>
      <c r="E160" s="57" t="s">
        <v>252</v>
      </c>
      <c r="F160" s="76"/>
      <c r="G160" s="128">
        <f t="shared" si="202"/>
        <v>121377</v>
      </c>
      <c r="H160" s="103">
        <f>SUM(H162)</f>
        <v>121377</v>
      </c>
      <c r="I160" s="103">
        <f>SUM(I162)</f>
        <v>0</v>
      </c>
      <c r="J160" s="56">
        <f t="shared" ref="J160" si="241">SUM(K160+L160)</f>
        <v>113525</v>
      </c>
      <c r="K160" s="46">
        <f>SUM(K162)</f>
        <v>113525</v>
      </c>
      <c r="L160" s="46">
        <f>SUM(L162)</f>
        <v>0</v>
      </c>
      <c r="M160" s="56">
        <f t="shared" ref="M160" si="242">SUM(N160+O160)</f>
        <v>133270</v>
      </c>
      <c r="N160" s="46">
        <f>SUM(N162)</f>
        <v>133270</v>
      </c>
      <c r="O160" s="46">
        <f>SUM(O162)</f>
        <v>0</v>
      </c>
      <c r="P160" s="56">
        <f t="shared" ref="P160" si="243">SUM(Q160+R160)</f>
        <v>19745</v>
      </c>
      <c r="Q160" s="56">
        <f t="shared" si="203"/>
        <v>19745</v>
      </c>
      <c r="R160" s="56">
        <f t="shared" si="204"/>
        <v>0</v>
      </c>
      <c r="S160" s="56">
        <f t="shared" ref="S160" si="244">SUM(T160+U160)</f>
        <v>138270</v>
      </c>
      <c r="T160" s="46">
        <f>SUM(T162)</f>
        <v>138270</v>
      </c>
      <c r="U160" s="46">
        <f>SUM(U162)</f>
        <v>0</v>
      </c>
      <c r="V160" s="46" t="e">
        <f>SUM(V162+#REF!)</f>
        <v>#REF!</v>
      </c>
      <c r="W160" s="46">
        <f>SUM(W162)</f>
        <v>141270</v>
      </c>
      <c r="X160" s="46">
        <f>SUM(X162)</f>
        <v>0</v>
      </c>
      <c r="Y160" s="49">
        <f t="shared" si="205"/>
        <v>19745</v>
      </c>
    </row>
    <row r="161" spans="1:25">
      <c r="A161" s="75"/>
      <c r="B161" s="76"/>
      <c r="C161" s="76"/>
      <c r="D161" s="76"/>
      <c r="E161" s="57" t="s">
        <v>5</v>
      </c>
      <c r="F161" s="76"/>
      <c r="G161" s="128"/>
      <c r="H161" s="103"/>
      <c r="I161" s="103"/>
      <c r="J161" s="56"/>
      <c r="K161" s="46"/>
      <c r="L161" s="46"/>
      <c r="M161" s="56"/>
      <c r="N161" s="46"/>
      <c r="O161" s="46"/>
      <c r="P161" s="56"/>
      <c r="Q161" s="56">
        <f t="shared" ref="Q161:Q188" si="245">SUM(N161-K161)</f>
        <v>0</v>
      </c>
      <c r="R161" s="56">
        <f t="shared" ref="R161:R188" si="246">SUM(O161-L161)</f>
        <v>0</v>
      </c>
      <c r="S161" s="56"/>
      <c r="T161" s="46"/>
      <c r="U161" s="46"/>
      <c r="V161" s="56"/>
      <c r="W161" s="46"/>
      <c r="X161" s="46"/>
      <c r="Y161" s="49"/>
    </row>
    <row r="162" spans="1:25" s="5" customFormat="1" ht="12.75">
      <c r="A162" s="77"/>
      <c r="B162" s="78"/>
      <c r="C162" s="78"/>
      <c r="D162" s="78"/>
      <c r="E162" s="66" t="s">
        <v>424</v>
      </c>
      <c r="F162" s="87"/>
      <c r="G162" s="128">
        <f t="shared" ref="G162:G188" si="247">SUM(H162+I162)</f>
        <v>121377</v>
      </c>
      <c r="H162" s="131">
        <f>SUM(H163)</f>
        <v>121377</v>
      </c>
      <c r="I162" s="131">
        <f>SUM(I164)</f>
        <v>0</v>
      </c>
      <c r="J162" s="56">
        <f t="shared" ref="J162:J165" si="248">SUM(K162+L162)</f>
        <v>113525</v>
      </c>
      <c r="K162" s="61">
        <f>SUM(K163)</f>
        <v>113525</v>
      </c>
      <c r="L162" s="61">
        <f>SUM(L164)</f>
        <v>0</v>
      </c>
      <c r="M162" s="56">
        <f t="shared" ref="M162:M165" si="249">SUM(N162+O162)</f>
        <v>133270</v>
      </c>
      <c r="N162" s="61">
        <f>SUM(N163)</f>
        <v>133270</v>
      </c>
      <c r="O162" s="61">
        <f>SUM(O163)</f>
        <v>0</v>
      </c>
      <c r="P162" s="56">
        <f t="shared" ref="P162:P165" si="250">SUM(Q162+R162)</f>
        <v>19745</v>
      </c>
      <c r="Q162" s="56">
        <f t="shared" si="245"/>
        <v>19745</v>
      </c>
      <c r="R162" s="56">
        <f t="shared" si="246"/>
        <v>0</v>
      </c>
      <c r="S162" s="56">
        <f t="shared" ref="S162:S165" si="251">SUM(T162+U162)</f>
        <v>138270</v>
      </c>
      <c r="T162" s="61">
        <f>SUM(T163)</f>
        <v>138270</v>
      </c>
      <c r="U162" s="61">
        <f>SUM(U163)</f>
        <v>0</v>
      </c>
      <c r="V162" s="56">
        <f t="shared" ref="V162:V165" si="252">SUM(W162+X162)</f>
        <v>141270</v>
      </c>
      <c r="W162" s="61">
        <f>SUM(W163)</f>
        <v>141270</v>
      </c>
      <c r="X162" s="61">
        <f>SUM(X163)</f>
        <v>0</v>
      </c>
      <c r="Y162" s="49">
        <f t="shared" ref="Y162:Y188" si="253">SUM(M162-J162)</f>
        <v>19745</v>
      </c>
    </row>
    <row r="163" spans="1:25" ht="21">
      <c r="A163" s="75"/>
      <c r="B163" s="76"/>
      <c r="C163" s="76"/>
      <c r="D163" s="76"/>
      <c r="E163" s="70" t="s">
        <v>425</v>
      </c>
      <c r="F163" s="76">
        <v>4511</v>
      </c>
      <c r="G163" s="128">
        <f t="shared" si="247"/>
        <v>121377</v>
      </c>
      <c r="H163" s="103">
        <v>121377</v>
      </c>
      <c r="I163" s="103"/>
      <c r="J163" s="56">
        <f t="shared" si="248"/>
        <v>113525</v>
      </c>
      <c r="K163" s="46">
        <v>113525</v>
      </c>
      <c r="L163" s="46"/>
      <c r="M163" s="56">
        <f t="shared" si="249"/>
        <v>133270</v>
      </c>
      <c r="N163" s="46">
        <v>133270</v>
      </c>
      <c r="O163" s="46"/>
      <c r="P163" s="56">
        <f t="shared" si="250"/>
        <v>19745</v>
      </c>
      <c r="Q163" s="56">
        <f t="shared" si="245"/>
        <v>19745</v>
      </c>
      <c r="R163" s="56">
        <f t="shared" si="246"/>
        <v>0</v>
      </c>
      <c r="S163" s="56">
        <f t="shared" si="251"/>
        <v>138270</v>
      </c>
      <c r="T163" s="46">
        <v>138270</v>
      </c>
      <c r="U163" s="46"/>
      <c r="V163" s="56">
        <f t="shared" si="252"/>
        <v>141270</v>
      </c>
      <c r="W163" s="46">
        <v>141270</v>
      </c>
      <c r="X163" s="46"/>
      <c r="Y163" s="49">
        <f t="shared" si="253"/>
        <v>19745</v>
      </c>
    </row>
    <row r="164" spans="1:25" ht="12">
      <c r="A164" s="75"/>
      <c r="B164" s="76"/>
      <c r="C164" s="76"/>
      <c r="D164" s="76"/>
      <c r="E164" s="68" t="s">
        <v>429</v>
      </c>
      <c r="F164" s="76">
        <v>5122</v>
      </c>
      <c r="G164" s="128">
        <f t="shared" si="247"/>
        <v>0</v>
      </c>
      <c r="H164" s="103"/>
      <c r="I164" s="103"/>
      <c r="J164" s="56">
        <f t="shared" si="248"/>
        <v>0</v>
      </c>
      <c r="K164" s="46"/>
      <c r="L164" s="46"/>
      <c r="M164" s="56">
        <f t="shared" si="249"/>
        <v>0</v>
      </c>
      <c r="N164" s="46"/>
      <c r="O164" s="46"/>
      <c r="P164" s="56">
        <f t="shared" si="250"/>
        <v>0</v>
      </c>
      <c r="Q164" s="56">
        <f t="shared" si="245"/>
        <v>0</v>
      </c>
      <c r="R164" s="56">
        <f t="shared" si="246"/>
        <v>0</v>
      </c>
      <c r="S164" s="56">
        <f t="shared" si="251"/>
        <v>0</v>
      </c>
      <c r="T164" s="46"/>
      <c r="U164" s="46"/>
      <c r="V164" s="56">
        <f t="shared" si="252"/>
        <v>0</v>
      </c>
      <c r="W164" s="46"/>
      <c r="X164" s="46"/>
      <c r="Y164" s="49">
        <f t="shared" si="253"/>
        <v>0</v>
      </c>
    </row>
    <row r="165" spans="1:25" s="5" customFormat="1">
      <c r="A165" s="77" t="s">
        <v>254</v>
      </c>
      <c r="B165" s="78" t="s">
        <v>249</v>
      </c>
      <c r="C165" s="78" t="s">
        <v>215</v>
      </c>
      <c r="D165" s="78" t="s">
        <v>193</v>
      </c>
      <c r="E165" s="58" t="s">
        <v>255</v>
      </c>
      <c r="F165" s="87"/>
      <c r="G165" s="128">
        <f t="shared" si="247"/>
        <v>99226.799999999988</v>
      </c>
      <c r="H165" s="131">
        <f>SUM(H167+H172+H176+H181)</f>
        <v>99226.799999999988</v>
      </c>
      <c r="I165" s="131">
        <f>SUM(I167+I172+I176+I181)</f>
        <v>0</v>
      </c>
      <c r="J165" s="56">
        <f t="shared" si="248"/>
        <v>110220.70000000001</v>
      </c>
      <c r="K165" s="61">
        <f>SUM(K167+K172+K176+K181)</f>
        <v>110220.70000000001</v>
      </c>
      <c r="L165" s="61">
        <f>SUM(L167+L172+L176+L181)</f>
        <v>0</v>
      </c>
      <c r="M165" s="56">
        <f t="shared" si="249"/>
        <v>140390.29999999999</v>
      </c>
      <c r="N165" s="61">
        <f>SUM(N167+N172+N176+N181)</f>
        <v>140390.29999999999</v>
      </c>
      <c r="O165" s="61">
        <f>SUM(O167+O172+O176+O181)</f>
        <v>0</v>
      </c>
      <c r="P165" s="56">
        <f t="shared" si="250"/>
        <v>30169.599999999977</v>
      </c>
      <c r="Q165" s="56">
        <f t="shared" si="245"/>
        <v>30169.599999999977</v>
      </c>
      <c r="R165" s="56">
        <f t="shared" si="246"/>
        <v>0</v>
      </c>
      <c r="S165" s="56">
        <f t="shared" si="251"/>
        <v>151547.5</v>
      </c>
      <c r="T165" s="61">
        <f>SUM(T167+T172+T176+T181)</f>
        <v>151547.5</v>
      </c>
      <c r="U165" s="61">
        <f>SUM(U167+U172+U176+U181)</f>
        <v>0</v>
      </c>
      <c r="V165" s="56">
        <f t="shared" si="252"/>
        <v>158071.5</v>
      </c>
      <c r="W165" s="61">
        <f>SUM(W167+W172+W176+W181)</f>
        <v>158071.5</v>
      </c>
      <c r="X165" s="61">
        <f>SUM(X167+X172+X176+X181)</f>
        <v>0</v>
      </c>
      <c r="Y165" s="49">
        <f t="shared" si="253"/>
        <v>30169.599999999977</v>
      </c>
    </row>
    <row r="166" spans="1:25">
      <c r="A166" s="75"/>
      <c r="B166" s="76"/>
      <c r="C166" s="76"/>
      <c r="D166" s="76"/>
      <c r="E166" s="57" t="s">
        <v>198</v>
      </c>
      <c r="F166" s="76"/>
      <c r="G166" s="128"/>
      <c r="H166" s="103"/>
      <c r="I166" s="103"/>
      <c r="J166" s="56"/>
      <c r="K166" s="46"/>
      <c r="L166" s="46"/>
      <c r="M166" s="56"/>
      <c r="N166" s="46"/>
      <c r="O166" s="46"/>
      <c r="P166" s="56"/>
      <c r="Q166" s="56">
        <f t="shared" si="245"/>
        <v>0</v>
      </c>
      <c r="R166" s="56">
        <f t="shared" si="246"/>
        <v>0</v>
      </c>
      <c r="S166" s="56"/>
      <c r="T166" s="46"/>
      <c r="U166" s="46"/>
      <c r="V166" s="56"/>
      <c r="W166" s="46"/>
      <c r="X166" s="46"/>
      <c r="Y166" s="49"/>
    </row>
    <row r="167" spans="1:25">
      <c r="A167" s="75" t="s">
        <v>256</v>
      </c>
      <c r="B167" s="76" t="s">
        <v>249</v>
      </c>
      <c r="C167" s="76" t="s">
        <v>215</v>
      </c>
      <c r="D167" s="76" t="s">
        <v>196</v>
      </c>
      <c r="E167" s="57" t="s">
        <v>257</v>
      </c>
      <c r="F167" s="76"/>
      <c r="G167" s="128">
        <f t="shared" si="247"/>
        <v>37141.699999999997</v>
      </c>
      <c r="H167" s="103">
        <f>SUM(H169)</f>
        <v>37141.699999999997</v>
      </c>
      <c r="I167" s="103">
        <f>SUM(I169)</f>
        <v>0</v>
      </c>
      <c r="J167" s="56">
        <f t="shared" ref="J167" si="254">SUM(K167+L167)</f>
        <v>35863.300000000003</v>
      </c>
      <c r="K167" s="46">
        <f>SUM(K169)</f>
        <v>35863.300000000003</v>
      </c>
      <c r="L167" s="46"/>
      <c r="M167" s="56">
        <f t="shared" ref="M167" si="255">SUM(N167+O167)</f>
        <v>42591.199999999997</v>
      </c>
      <c r="N167" s="46">
        <f>SUM(N169)</f>
        <v>42591.199999999997</v>
      </c>
      <c r="O167" s="46">
        <f>SUM(O169)</f>
        <v>0</v>
      </c>
      <c r="P167" s="56">
        <f t="shared" ref="P167" si="256">SUM(Q167+R167)</f>
        <v>6727.8999999999942</v>
      </c>
      <c r="Q167" s="56">
        <f t="shared" si="245"/>
        <v>6727.8999999999942</v>
      </c>
      <c r="R167" s="56">
        <f t="shared" si="246"/>
        <v>0</v>
      </c>
      <c r="S167" s="56">
        <f t="shared" ref="S167" si="257">SUM(T167+U167)</f>
        <v>45748.4</v>
      </c>
      <c r="T167" s="46">
        <f>SUM(T169)</f>
        <v>45748.4</v>
      </c>
      <c r="U167" s="46">
        <f>SUM(U169)</f>
        <v>0</v>
      </c>
      <c r="V167" s="56">
        <f t="shared" ref="V167" si="258">SUM(W167+X167)</f>
        <v>47598.400000000001</v>
      </c>
      <c r="W167" s="46">
        <f>SUM(W169)</f>
        <v>47598.400000000001</v>
      </c>
      <c r="X167" s="46">
        <f>SUM(X169)</f>
        <v>0</v>
      </c>
      <c r="Y167" s="49">
        <f t="shared" si="253"/>
        <v>6727.8999999999942</v>
      </c>
    </row>
    <row r="168" spans="1:25">
      <c r="A168" s="75"/>
      <c r="B168" s="76"/>
      <c r="C168" s="76"/>
      <c r="D168" s="76"/>
      <c r="E168" s="57" t="s">
        <v>5</v>
      </c>
      <c r="F168" s="76"/>
      <c r="G168" s="128"/>
      <c r="H168" s="103"/>
      <c r="I168" s="103"/>
      <c r="J168" s="56"/>
      <c r="K168" s="46"/>
      <c r="L168" s="46"/>
      <c r="M168" s="56"/>
      <c r="N168" s="46"/>
      <c r="O168" s="46"/>
      <c r="P168" s="56"/>
      <c r="Q168" s="56">
        <f t="shared" si="245"/>
        <v>0</v>
      </c>
      <c r="R168" s="56">
        <f t="shared" si="246"/>
        <v>0</v>
      </c>
      <c r="S168" s="56"/>
      <c r="T168" s="46"/>
      <c r="U168" s="46"/>
      <c r="V168" s="56"/>
      <c r="W168" s="46"/>
      <c r="X168" s="46"/>
      <c r="Y168" s="49"/>
    </row>
    <row r="169" spans="1:25" s="5" customFormat="1">
      <c r="A169" s="77"/>
      <c r="B169" s="78"/>
      <c r="C169" s="78"/>
      <c r="D169" s="78"/>
      <c r="E169" s="58" t="s">
        <v>387</v>
      </c>
      <c r="F169" s="87"/>
      <c r="G169" s="128">
        <f t="shared" si="247"/>
        <v>37141.699999999997</v>
      </c>
      <c r="H169" s="131">
        <f>SUM(H170)</f>
        <v>37141.699999999997</v>
      </c>
      <c r="I169" s="131">
        <f>SUM(I171)</f>
        <v>0</v>
      </c>
      <c r="J169" s="56">
        <f t="shared" ref="J169:J172" si="259">SUM(K169+L169)</f>
        <v>35863.300000000003</v>
      </c>
      <c r="K169" s="61">
        <f>SUM(K170)</f>
        <v>35863.300000000003</v>
      </c>
      <c r="L169" s="61">
        <f>SUM(L171)</f>
        <v>0</v>
      </c>
      <c r="M169" s="56">
        <f t="shared" ref="M169:M172" si="260">SUM(N169+O169)</f>
        <v>42591.199999999997</v>
      </c>
      <c r="N169" s="61">
        <f>SUM(N170)</f>
        <v>42591.199999999997</v>
      </c>
      <c r="O169" s="61">
        <f>SUM(O170)</f>
        <v>0</v>
      </c>
      <c r="P169" s="56">
        <f t="shared" ref="P169:P172" si="261">SUM(Q169+R169)</f>
        <v>6727.8999999999942</v>
      </c>
      <c r="Q169" s="56">
        <f t="shared" si="245"/>
        <v>6727.8999999999942</v>
      </c>
      <c r="R169" s="56">
        <f t="shared" si="246"/>
        <v>0</v>
      </c>
      <c r="S169" s="56">
        <f t="shared" ref="S169:S172" si="262">SUM(T169+U169)</f>
        <v>45748.4</v>
      </c>
      <c r="T169" s="61">
        <f>SUM(T170)</f>
        <v>45748.4</v>
      </c>
      <c r="U169" s="61">
        <f>SUM(U170)</f>
        <v>0</v>
      </c>
      <c r="V169" s="56">
        <f t="shared" ref="V169:V172" si="263">SUM(W169+X169)</f>
        <v>47598.400000000001</v>
      </c>
      <c r="W169" s="61">
        <f>SUM(W170)</f>
        <v>47598.400000000001</v>
      </c>
      <c r="X169" s="61">
        <f>SUM(X170)</f>
        <v>0</v>
      </c>
      <c r="Y169" s="49">
        <f t="shared" si="253"/>
        <v>6727.8999999999942</v>
      </c>
    </row>
    <row r="170" spans="1:25" ht="21">
      <c r="A170" s="75"/>
      <c r="B170" s="76"/>
      <c r="C170" s="76"/>
      <c r="D170" s="76"/>
      <c r="E170" s="57" t="s">
        <v>329</v>
      </c>
      <c r="F170" s="76" t="s">
        <v>330</v>
      </c>
      <c r="G170" s="128">
        <f t="shared" si="247"/>
        <v>37141.699999999997</v>
      </c>
      <c r="H170" s="103">
        <v>37141.699999999997</v>
      </c>
      <c r="I170" s="103"/>
      <c r="J170" s="56">
        <f t="shared" si="259"/>
        <v>35863.300000000003</v>
      </c>
      <c r="K170" s="46">
        <v>35863.300000000003</v>
      </c>
      <c r="L170" s="46"/>
      <c r="M170" s="56">
        <f t="shared" si="260"/>
        <v>42591.199999999997</v>
      </c>
      <c r="N170" s="46">
        <v>42591.199999999997</v>
      </c>
      <c r="O170" s="46"/>
      <c r="P170" s="56">
        <f t="shared" si="261"/>
        <v>6727.8999999999942</v>
      </c>
      <c r="Q170" s="56">
        <f t="shared" si="245"/>
        <v>6727.8999999999942</v>
      </c>
      <c r="R170" s="56">
        <f t="shared" si="246"/>
        <v>0</v>
      </c>
      <c r="S170" s="56">
        <f t="shared" si="262"/>
        <v>45748.4</v>
      </c>
      <c r="T170" s="46">
        <v>45748.4</v>
      </c>
      <c r="U170" s="46"/>
      <c r="V170" s="56">
        <f t="shared" si="263"/>
        <v>47598.400000000001</v>
      </c>
      <c r="W170" s="46">
        <v>47598.400000000001</v>
      </c>
      <c r="X170" s="46"/>
      <c r="Y170" s="49">
        <f t="shared" si="253"/>
        <v>6727.8999999999942</v>
      </c>
    </row>
    <row r="171" spans="1:25" ht="12">
      <c r="A171" s="75"/>
      <c r="B171" s="76"/>
      <c r="C171" s="76"/>
      <c r="D171" s="76"/>
      <c r="E171" s="68" t="s">
        <v>429</v>
      </c>
      <c r="F171" s="76">
        <v>5122</v>
      </c>
      <c r="G171" s="128">
        <f t="shared" si="247"/>
        <v>0</v>
      </c>
      <c r="H171" s="103"/>
      <c r="I171" s="103"/>
      <c r="J171" s="56">
        <f t="shared" si="259"/>
        <v>0</v>
      </c>
      <c r="K171" s="46"/>
      <c r="L171" s="46"/>
      <c r="M171" s="56">
        <f t="shared" si="260"/>
        <v>0</v>
      </c>
      <c r="N171" s="46"/>
      <c r="O171" s="46"/>
      <c r="P171" s="56">
        <f t="shared" si="261"/>
        <v>0</v>
      </c>
      <c r="Q171" s="56">
        <f t="shared" si="245"/>
        <v>0</v>
      </c>
      <c r="R171" s="56">
        <f t="shared" si="246"/>
        <v>0</v>
      </c>
      <c r="S171" s="56">
        <f t="shared" si="262"/>
        <v>0</v>
      </c>
      <c r="T171" s="46"/>
      <c r="U171" s="46"/>
      <c r="V171" s="56">
        <f t="shared" si="263"/>
        <v>0</v>
      </c>
      <c r="W171" s="46"/>
      <c r="X171" s="46"/>
      <c r="Y171" s="49">
        <f t="shared" si="253"/>
        <v>0</v>
      </c>
    </row>
    <row r="172" spans="1:25">
      <c r="A172" s="75" t="s">
        <v>258</v>
      </c>
      <c r="B172" s="76" t="s">
        <v>249</v>
      </c>
      <c r="C172" s="76" t="s">
        <v>215</v>
      </c>
      <c r="D172" s="76" t="s">
        <v>215</v>
      </c>
      <c r="E172" s="57" t="s">
        <v>259</v>
      </c>
      <c r="F172" s="76"/>
      <c r="G172" s="128">
        <f t="shared" si="247"/>
        <v>18183.7</v>
      </c>
      <c r="H172" s="103">
        <f>SUM(H174)</f>
        <v>18183.7</v>
      </c>
      <c r="I172" s="103">
        <f>SUM(I175)</f>
        <v>0</v>
      </c>
      <c r="J172" s="56">
        <f t="shared" si="259"/>
        <v>16715.599999999999</v>
      </c>
      <c r="K172" s="46">
        <f>SUM(K174)</f>
        <v>16715.599999999999</v>
      </c>
      <c r="L172" s="46">
        <f>SUM(L175)</f>
        <v>0</v>
      </c>
      <c r="M172" s="56">
        <f t="shared" si="260"/>
        <v>24866.7</v>
      </c>
      <c r="N172" s="46">
        <f>SUM(N174)</f>
        <v>24866.7</v>
      </c>
      <c r="O172" s="46">
        <f>SUM(O174)</f>
        <v>0</v>
      </c>
      <c r="P172" s="56">
        <f t="shared" si="261"/>
        <v>8151.1000000000022</v>
      </c>
      <c r="Q172" s="56">
        <f t="shared" si="245"/>
        <v>8151.1000000000022</v>
      </c>
      <c r="R172" s="56">
        <f t="shared" si="246"/>
        <v>0</v>
      </c>
      <c r="S172" s="56">
        <f t="shared" si="262"/>
        <v>29866.7</v>
      </c>
      <c r="T172" s="46">
        <f>SUM(T174)</f>
        <v>29866.7</v>
      </c>
      <c r="U172" s="46">
        <f>SUM(U174)</f>
        <v>0</v>
      </c>
      <c r="V172" s="56">
        <f t="shared" si="263"/>
        <v>32540.7</v>
      </c>
      <c r="W172" s="46">
        <f>SUM(W174)</f>
        <v>32540.7</v>
      </c>
      <c r="X172" s="46">
        <f>SUM(X174)</f>
        <v>0</v>
      </c>
      <c r="Y172" s="49">
        <f t="shared" si="253"/>
        <v>8151.1000000000022</v>
      </c>
    </row>
    <row r="173" spans="1:25">
      <c r="A173" s="75"/>
      <c r="B173" s="76"/>
      <c r="C173" s="76"/>
      <c r="D173" s="76"/>
      <c r="E173" s="57" t="s">
        <v>5</v>
      </c>
      <c r="F173" s="76"/>
      <c r="G173" s="128"/>
      <c r="H173" s="103"/>
      <c r="I173" s="103"/>
      <c r="J173" s="56"/>
      <c r="K173" s="46"/>
      <c r="L173" s="46"/>
      <c r="M173" s="56"/>
      <c r="N173" s="46"/>
      <c r="O173" s="46"/>
      <c r="P173" s="56"/>
      <c r="Q173" s="56">
        <f t="shared" si="245"/>
        <v>0</v>
      </c>
      <c r="R173" s="56">
        <f t="shared" si="246"/>
        <v>0</v>
      </c>
      <c r="S173" s="56"/>
      <c r="T173" s="46"/>
      <c r="U173" s="46"/>
      <c r="V173" s="56"/>
      <c r="W173" s="46"/>
      <c r="X173" s="46"/>
      <c r="Y173" s="49"/>
    </row>
    <row r="174" spans="1:25" ht="21">
      <c r="A174" s="75"/>
      <c r="B174" s="76"/>
      <c r="C174" s="76"/>
      <c r="D174" s="76"/>
      <c r="E174" s="57" t="s">
        <v>329</v>
      </c>
      <c r="F174" s="76" t="s">
        <v>330</v>
      </c>
      <c r="G174" s="128">
        <f t="shared" si="247"/>
        <v>18183.7</v>
      </c>
      <c r="H174" s="103">
        <v>18183.7</v>
      </c>
      <c r="I174" s="103"/>
      <c r="J174" s="56">
        <f t="shared" ref="J174:J176" si="264">SUM(K174+L174)</f>
        <v>16715.599999999999</v>
      </c>
      <c r="K174" s="46">
        <v>16715.599999999999</v>
      </c>
      <c r="L174" s="46"/>
      <c r="M174" s="56">
        <f t="shared" ref="M174:M176" si="265">SUM(N174+O174)</f>
        <v>24866.7</v>
      </c>
      <c r="N174" s="46">
        <v>24866.7</v>
      </c>
      <c r="O174" s="46"/>
      <c r="P174" s="56">
        <f t="shared" ref="P174:P176" si="266">SUM(Q174+R174)</f>
        <v>8151.1000000000022</v>
      </c>
      <c r="Q174" s="56">
        <f t="shared" si="245"/>
        <v>8151.1000000000022</v>
      </c>
      <c r="R174" s="56">
        <f t="shared" si="246"/>
        <v>0</v>
      </c>
      <c r="S174" s="56">
        <f t="shared" ref="S174:S176" si="267">SUM(T174+U174)</f>
        <v>29866.7</v>
      </c>
      <c r="T174" s="46">
        <v>29866.7</v>
      </c>
      <c r="U174" s="46"/>
      <c r="V174" s="56">
        <f t="shared" ref="V174:V176" si="268">SUM(W174+X174)</f>
        <v>32540.7</v>
      </c>
      <c r="W174" s="46">
        <v>32540.7</v>
      </c>
      <c r="X174" s="46"/>
      <c r="Y174" s="49">
        <f t="shared" si="253"/>
        <v>8151.1000000000022</v>
      </c>
    </row>
    <row r="175" spans="1:25" ht="12">
      <c r="A175" s="75"/>
      <c r="B175" s="76"/>
      <c r="C175" s="76"/>
      <c r="D175" s="76"/>
      <c r="E175" s="68" t="s">
        <v>429</v>
      </c>
      <c r="F175" s="76">
        <v>5122</v>
      </c>
      <c r="G175" s="128">
        <f t="shared" si="247"/>
        <v>0</v>
      </c>
      <c r="H175" s="103"/>
      <c r="I175" s="103"/>
      <c r="J175" s="56">
        <f t="shared" si="264"/>
        <v>0</v>
      </c>
      <c r="K175" s="46"/>
      <c r="L175" s="46"/>
      <c r="M175" s="56">
        <f t="shared" si="265"/>
        <v>0</v>
      </c>
      <c r="N175" s="46"/>
      <c r="O175" s="46"/>
      <c r="P175" s="56">
        <f t="shared" si="266"/>
        <v>0</v>
      </c>
      <c r="Q175" s="56">
        <f t="shared" si="245"/>
        <v>0</v>
      </c>
      <c r="R175" s="56">
        <f t="shared" si="246"/>
        <v>0</v>
      </c>
      <c r="S175" s="56">
        <f t="shared" si="267"/>
        <v>0</v>
      </c>
      <c r="T175" s="46"/>
      <c r="U175" s="46"/>
      <c r="V175" s="56">
        <f t="shared" si="268"/>
        <v>0</v>
      </c>
      <c r="W175" s="46"/>
      <c r="X175" s="46"/>
      <c r="Y175" s="49">
        <f t="shared" si="253"/>
        <v>0</v>
      </c>
    </row>
    <row r="176" spans="1:25">
      <c r="A176" s="75" t="s">
        <v>260</v>
      </c>
      <c r="B176" s="76" t="s">
        <v>249</v>
      </c>
      <c r="C176" s="76" t="s">
        <v>215</v>
      </c>
      <c r="D176" s="76" t="s">
        <v>201</v>
      </c>
      <c r="E176" s="57" t="s">
        <v>261</v>
      </c>
      <c r="F176" s="76"/>
      <c r="G176" s="128">
        <f t="shared" si="247"/>
        <v>31390.2</v>
      </c>
      <c r="H176" s="103">
        <f>SUM(H178)</f>
        <v>31390.2</v>
      </c>
      <c r="I176" s="103">
        <f>SUM(I178)</f>
        <v>0</v>
      </c>
      <c r="J176" s="56">
        <f t="shared" si="264"/>
        <v>37641.800000000003</v>
      </c>
      <c r="K176" s="46">
        <f>SUM(K178)</f>
        <v>37641.800000000003</v>
      </c>
      <c r="L176" s="46">
        <f>SUM(L178)</f>
        <v>0</v>
      </c>
      <c r="M176" s="56">
        <f t="shared" si="265"/>
        <v>52932.4</v>
      </c>
      <c r="N176" s="46">
        <f>SUM(N178)</f>
        <v>52932.4</v>
      </c>
      <c r="O176" s="46">
        <f>SUM(O178)</f>
        <v>0</v>
      </c>
      <c r="P176" s="56">
        <f t="shared" si="266"/>
        <v>15290.599999999999</v>
      </c>
      <c r="Q176" s="56">
        <f t="shared" si="245"/>
        <v>15290.599999999999</v>
      </c>
      <c r="R176" s="56">
        <f t="shared" si="246"/>
        <v>0</v>
      </c>
      <c r="S176" s="56">
        <f t="shared" si="267"/>
        <v>55932.4</v>
      </c>
      <c r="T176" s="46">
        <f>SUM(T178)</f>
        <v>55932.4</v>
      </c>
      <c r="U176" s="46">
        <f>SUM(U178)</f>
        <v>0</v>
      </c>
      <c r="V176" s="56">
        <f t="shared" si="268"/>
        <v>57932.4</v>
      </c>
      <c r="W176" s="46">
        <f>SUM(W178)</f>
        <v>57932.4</v>
      </c>
      <c r="X176" s="46">
        <f>SUM(X178)</f>
        <v>0</v>
      </c>
      <c r="Y176" s="49">
        <f t="shared" si="253"/>
        <v>15290.599999999999</v>
      </c>
    </row>
    <row r="177" spans="1:25">
      <c r="A177" s="75"/>
      <c r="B177" s="76"/>
      <c r="C177" s="76"/>
      <c r="D177" s="76"/>
      <c r="E177" s="57" t="s">
        <v>5</v>
      </c>
      <c r="F177" s="76"/>
      <c r="G177" s="128"/>
      <c r="H177" s="103"/>
      <c r="I177" s="103"/>
      <c r="J177" s="56"/>
      <c r="K177" s="46"/>
      <c r="L177" s="46"/>
      <c r="M177" s="56"/>
      <c r="N177" s="46"/>
      <c r="O177" s="46"/>
      <c r="P177" s="56"/>
      <c r="Q177" s="56">
        <f t="shared" si="245"/>
        <v>0</v>
      </c>
      <c r="R177" s="56">
        <f t="shared" si="246"/>
        <v>0</v>
      </c>
      <c r="S177" s="56"/>
      <c r="T177" s="46"/>
      <c r="U177" s="46"/>
      <c r="V177" s="56"/>
      <c r="W177" s="46"/>
      <c r="X177" s="46"/>
      <c r="Y177" s="49"/>
    </row>
    <row r="178" spans="1:25" s="5" customFormat="1" ht="21">
      <c r="A178" s="77"/>
      <c r="B178" s="78"/>
      <c r="C178" s="78"/>
      <c r="D178" s="78"/>
      <c r="E178" s="58" t="s">
        <v>388</v>
      </c>
      <c r="F178" s="87"/>
      <c r="G178" s="128">
        <f t="shared" si="247"/>
        <v>31390.2</v>
      </c>
      <c r="H178" s="131">
        <f>SUM(H179)</f>
        <v>31390.2</v>
      </c>
      <c r="I178" s="131">
        <f>SUM(I179)</f>
        <v>0</v>
      </c>
      <c r="J178" s="56">
        <f t="shared" ref="J178:J181" si="269">SUM(K178+L178)</f>
        <v>37641.800000000003</v>
      </c>
      <c r="K178" s="61">
        <f>SUM(K179)</f>
        <v>37641.800000000003</v>
      </c>
      <c r="L178" s="61">
        <f>SUM(L180)</f>
        <v>0</v>
      </c>
      <c r="M178" s="56">
        <f t="shared" ref="M178:M181" si="270">SUM(N178+O178)</f>
        <v>52932.4</v>
      </c>
      <c r="N178" s="61">
        <f>SUM(N179)</f>
        <v>52932.4</v>
      </c>
      <c r="O178" s="61">
        <f>SUM(O179)</f>
        <v>0</v>
      </c>
      <c r="P178" s="56">
        <f t="shared" ref="P178:P181" si="271">SUM(Q178+R178)</f>
        <v>15290.599999999999</v>
      </c>
      <c r="Q178" s="56">
        <f t="shared" si="245"/>
        <v>15290.599999999999</v>
      </c>
      <c r="R178" s="56">
        <f t="shared" si="246"/>
        <v>0</v>
      </c>
      <c r="S178" s="56">
        <f t="shared" ref="S178:S181" si="272">SUM(T178+U178)</f>
        <v>55932.4</v>
      </c>
      <c r="T178" s="61">
        <f>SUM(T179)</f>
        <v>55932.4</v>
      </c>
      <c r="U178" s="61">
        <f>SUM(U179)</f>
        <v>0</v>
      </c>
      <c r="V178" s="56">
        <f t="shared" ref="V178:V181" si="273">SUM(W178+X178)</f>
        <v>57932.4</v>
      </c>
      <c r="W178" s="61">
        <f>SUM(W179)</f>
        <v>57932.4</v>
      </c>
      <c r="X178" s="61">
        <f>SUM(X179)</f>
        <v>0</v>
      </c>
      <c r="Y178" s="49">
        <f t="shared" si="253"/>
        <v>15290.599999999999</v>
      </c>
    </row>
    <row r="179" spans="1:25" ht="21">
      <c r="A179" s="75"/>
      <c r="B179" s="76"/>
      <c r="C179" s="76"/>
      <c r="D179" s="76"/>
      <c r="E179" s="57" t="s">
        <v>329</v>
      </c>
      <c r="F179" s="76" t="s">
        <v>330</v>
      </c>
      <c r="G179" s="128">
        <f t="shared" si="247"/>
        <v>31390.2</v>
      </c>
      <c r="H179" s="103">
        <v>31390.2</v>
      </c>
      <c r="I179" s="103"/>
      <c r="J179" s="56">
        <f t="shared" si="269"/>
        <v>37641.800000000003</v>
      </c>
      <c r="K179" s="46">
        <v>37641.800000000003</v>
      </c>
      <c r="L179" s="46"/>
      <c r="M179" s="56">
        <f t="shared" si="270"/>
        <v>52932.4</v>
      </c>
      <c r="N179" s="46">
        <v>52932.4</v>
      </c>
      <c r="O179" s="46"/>
      <c r="P179" s="56">
        <f t="shared" si="271"/>
        <v>15290.599999999999</v>
      </c>
      <c r="Q179" s="56">
        <f t="shared" si="245"/>
        <v>15290.599999999999</v>
      </c>
      <c r="R179" s="56">
        <f t="shared" si="246"/>
        <v>0</v>
      </c>
      <c r="S179" s="56">
        <f t="shared" si="272"/>
        <v>55932.4</v>
      </c>
      <c r="T179" s="46">
        <v>55932.4</v>
      </c>
      <c r="U179" s="46"/>
      <c r="V179" s="56">
        <f t="shared" si="273"/>
        <v>57932.4</v>
      </c>
      <c r="W179" s="46">
        <v>57932.4</v>
      </c>
      <c r="X179" s="46"/>
      <c r="Y179" s="49">
        <f t="shared" si="253"/>
        <v>15290.599999999999</v>
      </c>
    </row>
    <row r="180" spans="1:25" ht="12">
      <c r="A180" s="75"/>
      <c r="B180" s="76"/>
      <c r="C180" s="76"/>
      <c r="D180" s="76"/>
      <c r="E180" s="68" t="s">
        <v>429</v>
      </c>
      <c r="F180" s="76">
        <v>5122</v>
      </c>
      <c r="G180" s="128">
        <f t="shared" si="247"/>
        <v>0</v>
      </c>
      <c r="H180" s="103"/>
      <c r="I180" s="103"/>
      <c r="J180" s="56">
        <f t="shared" si="269"/>
        <v>0</v>
      </c>
      <c r="K180" s="46"/>
      <c r="L180" s="46"/>
      <c r="M180" s="56">
        <f t="shared" si="270"/>
        <v>0</v>
      </c>
      <c r="N180" s="46"/>
      <c r="O180" s="46"/>
      <c r="P180" s="56">
        <f t="shared" ref="P180" si="274">SUM(Q180+R180)</f>
        <v>0</v>
      </c>
      <c r="Q180" s="56">
        <f t="shared" ref="Q180" si="275">SUM(N180-K180)</f>
        <v>0</v>
      </c>
      <c r="R180" s="56">
        <f t="shared" ref="R180" si="276">SUM(O180-L180)</f>
        <v>0</v>
      </c>
      <c r="S180" s="56">
        <f t="shared" ref="S180" si="277">SUM(T180+U180)</f>
        <v>0</v>
      </c>
      <c r="T180" s="46"/>
      <c r="U180" s="46"/>
      <c r="V180" s="56">
        <f t="shared" si="273"/>
        <v>0</v>
      </c>
      <c r="W180" s="46"/>
      <c r="X180" s="46"/>
      <c r="Y180" s="49">
        <f t="shared" si="253"/>
        <v>0</v>
      </c>
    </row>
    <row r="181" spans="1:25">
      <c r="A181" s="75" t="s">
        <v>262</v>
      </c>
      <c r="B181" s="76" t="s">
        <v>249</v>
      </c>
      <c r="C181" s="76" t="s">
        <v>215</v>
      </c>
      <c r="D181" s="76" t="s">
        <v>223</v>
      </c>
      <c r="E181" s="57" t="s">
        <v>263</v>
      </c>
      <c r="F181" s="76"/>
      <c r="G181" s="128">
        <f t="shared" si="247"/>
        <v>12511.2</v>
      </c>
      <c r="H181" s="103">
        <f>SUM(H183)</f>
        <v>12511.2</v>
      </c>
      <c r="I181" s="103">
        <f>SUM(I183)</f>
        <v>0</v>
      </c>
      <c r="J181" s="56">
        <f t="shared" si="269"/>
        <v>20000</v>
      </c>
      <c r="K181" s="46">
        <f>SUM(K183)</f>
        <v>20000</v>
      </c>
      <c r="L181" s="46">
        <f>SUM(L183)</f>
        <v>0</v>
      </c>
      <c r="M181" s="56">
        <f t="shared" si="270"/>
        <v>20000</v>
      </c>
      <c r="N181" s="46">
        <f>SUM(N183)</f>
        <v>20000</v>
      </c>
      <c r="O181" s="46">
        <f>SUM(O183)</f>
        <v>0</v>
      </c>
      <c r="P181" s="56">
        <f t="shared" si="271"/>
        <v>0</v>
      </c>
      <c r="Q181" s="56">
        <f t="shared" si="245"/>
        <v>0</v>
      </c>
      <c r="R181" s="56">
        <f t="shared" si="246"/>
        <v>0</v>
      </c>
      <c r="S181" s="56">
        <f t="shared" si="272"/>
        <v>20000</v>
      </c>
      <c r="T181" s="46">
        <f>SUM(T183)</f>
        <v>20000</v>
      </c>
      <c r="U181" s="46">
        <f>SUM(U183)</f>
        <v>0</v>
      </c>
      <c r="V181" s="56">
        <f t="shared" si="273"/>
        <v>20000</v>
      </c>
      <c r="W181" s="46">
        <f>SUM(W183)</f>
        <v>20000</v>
      </c>
      <c r="X181" s="46">
        <f>SUM(X183)</f>
        <v>0</v>
      </c>
      <c r="Y181" s="49">
        <f t="shared" si="253"/>
        <v>0</v>
      </c>
    </row>
    <row r="182" spans="1:25">
      <c r="A182" s="75"/>
      <c r="B182" s="76"/>
      <c r="C182" s="76"/>
      <c r="D182" s="76"/>
      <c r="E182" s="57" t="s">
        <v>5</v>
      </c>
      <c r="F182" s="76"/>
      <c r="G182" s="128"/>
      <c r="H182" s="103"/>
      <c r="I182" s="103"/>
      <c r="J182" s="56"/>
      <c r="K182" s="46"/>
      <c r="L182" s="46"/>
      <c r="M182" s="56"/>
      <c r="N182" s="46"/>
      <c r="O182" s="46"/>
      <c r="P182" s="56"/>
      <c r="Q182" s="56">
        <f t="shared" si="245"/>
        <v>0</v>
      </c>
      <c r="R182" s="56">
        <f t="shared" si="246"/>
        <v>0</v>
      </c>
      <c r="S182" s="56"/>
      <c r="T182" s="46"/>
      <c r="U182" s="46"/>
      <c r="V182" s="56"/>
      <c r="W182" s="46"/>
      <c r="X182" s="46"/>
      <c r="Y182" s="49"/>
    </row>
    <row r="183" spans="1:25">
      <c r="A183" s="75"/>
      <c r="B183" s="76"/>
      <c r="C183" s="76"/>
      <c r="D183" s="76"/>
      <c r="E183" s="57" t="s">
        <v>313</v>
      </c>
      <c r="F183" s="76" t="s">
        <v>314</v>
      </c>
      <c r="G183" s="128">
        <f t="shared" si="247"/>
        <v>12511.2</v>
      </c>
      <c r="H183" s="103">
        <v>12511.2</v>
      </c>
      <c r="I183" s="103"/>
      <c r="J183" s="56">
        <f t="shared" ref="J183" si="278">SUM(K183+L183)</f>
        <v>20000</v>
      </c>
      <c r="K183" s="46">
        <v>20000</v>
      </c>
      <c r="L183" s="46"/>
      <c r="M183" s="56">
        <f t="shared" ref="M183" si="279">SUM(N183+O183)</f>
        <v>20000</v>
      </c>
      <c r="N183" s="46">
        <v>20000</v>
      </c>
      <c r="O183" s="46"/>
      <c r="P183" s="56">
        <f t="shared" ref="P183" si="280">SUM(Q183+R183)</f>
        <v>0</v>
      </c>
      <c r="Q183" s="56">
        <f t="shared" si="245"/>
        <v>0</v>
      </c>
      <c r="R183" s="56">
        <f t="shared" si="246"/>
        <v>0</v>
      </c>
      <c r="S183" s="56">
        <f t="shared" ref="S183" si="281">SUM(T183+U183)</f>
        <v>20000</v>
      </c>
      <c r="T183" s="46">
        <v>20000</v>
      </c>
      <c r="U183" s="46"/>
      <c r="V183" s="56">
        <f t="shared" ref="V183" si="282">SUM(W183+X183)</f>
        <v>20000</v>
      </c>
      <c r="W183" s="46">
        <v>20000</v>
      </c>
      <c r="X183" s="46"/>
      <c r="Y183" s="49">
        <f t="shared" si="253"/>
        <v>0</v>
      </c>
    </row>
    <row r="184" spans="1:25" s="5" customFormat="1" ht="12.75">
      <c r="A184" s="79">
        <v>2860</v>
      </c>
      <c r="B184" s="81" t="s">
        <v>249</v>
      </c>
      <c r="C184" s="81">
        <v>6</v>
      </c>
      <c r="D184" s="81">
        <v>0</v>
      </c>
      <c r="E184" s="71" t="s">
        <v>395</v>
      </c>
      <c r="F184" s="87"/>
      <c r="G184" s="128">
        <f t="shared" si="247"/>
        <v>8785.6</v>
      </c>
      <c r="H184" s="131">
        <f>SUM(H186)</f>
        <v>8785.6</v>
      </c>
      <c r="I184" s="131">
        <f>SUM(I186)</f>
        <v>0</v>
      </c>
      <c r="J184" s="56">
        <f t="shared" ref="J184" si="283">SUM(K184+L184)</f>
        <v>12000</v>
      </c>
      <c r="K184" s="61">
        <f>SUM(K186)</f>
        <v>12000</v>
      </c>
      <c r="L184" s="61">
        <f>SUM(L186)</f>
        <v>0</v>
      </c>
      <c r="M184" s="56">
        <f t="shared" ref="M184" si="284">SUM(N184+O184)</f>
        <v>15000</v>
      </c>
      <c r="N184" s="61">
        <f>SUM(N186)</f>
        <v>15000</v>
      </c>
      <c r="O184" s="61">
        <f>SUM(O186)</f>
        <v>0</v>
      </c>
      <c r="P184" s="56">
        <f t="shared" ref="P184" si="285">SUM(Q184+R184)</f>
        <v>3000</v>
      </c>
      <c r="Q184" s="56">
        <f t="shared" si="245"/>
        <v>3000</v>
      </c>
      <c r="R184" s="56">
        <f t="shared" si="246"/>
        <v>0</v>
      </c>
      <c r="S184" s="56">
        <f t="shared" ref="S184" si="286">SUM(T184+U184)</f>
        <v>15000</v>
      </c>
      <c r="T184" s="61">
        <f>SUM(T186)</f>
        <v>15000</v>
      </c>
      <c r="U184" s="61">
        <f>SUM(U186)</f>
        <v>0</v>
      </c>
      <c r="V184" s="56">
        <f t="shared" ref="V184" si="287">SUM(W184+X184)</f>
        <v>15000</v>
      </c>
      <c r="W184" s="61">
        <f>SUM(W186)</f>
        <v>15000</v>
      </c>
      <c r="X184" s="61">
        <f>SUM(X186)</f>
        <v>0</v>
      </c>
      <c r="Y184" s="49">
        <f t="shared" si="253"/>
        <v>3000</v>
      </c>
    </row>
    <row r="185" spans="1:25">
      <c r="A185" s="75"/>
      <c r="B185" s="76"/>
      <c r="C185" s="76"/>
      <c r="D185" s="76"/>
      <c r="E185" s="57" t="s">
        <v>198</v>
      </c>
      <c r="F185" s="76"/>
      <c r="G185" s="128"/>
      <c r="H185" s="103"/>
      <c r="I185" s="103"/>
      <c r="J185" s="56"/>
      <c r="K185" s="46"/>
      <c r="L185" s="46"/>
      <c r="M185" s="56"/>
      <c r="N185" s="46"/>
      <c r="O185" s="46"/>
      <c r="P185" s="56"/>
      <c r="Q185" s="56">
        <f t="shared" si="245"/>
        <v>0</v>
      </c>
      <c r="R185" s="56">
        <f t="shared" si="246"/>
        <v>0</v>
      </c>
      <c r="S185" s="56"/>
      <c r="T185" s="46"/>
      <c r="U185" s="46"/>
      <c r="V185" s="56"/>
      <c r="W185" s="46"/>
      <c r="X185" s="46"/>
      <c r="Y185" s="49"/>
    </row>
    <row r="186" spans="1:25" ht="12.75">
      <c r="A186" s="79">
        <v>2861</v>
      </c>
      <c r="B186" s="80" t="s">
        <v>249</v>
      </c>
      <c r="C186" s="80">
        <v>6</v>
      </c>
      <c r="D186" s="80">
        <v>1</v>
      </c>
      <c r="E186" s="72" t="s">
        <v>395</v>
      </c>
      <c r="F186" s="76"/>
      <c r="G186" s="128">
        <f t="shared" si="247"/>
        <v>8785.6</v>
      </c>
      <c r="H186" s="103">
        <f>SUM(H188)</f>
        <v>8785.6</v>
      </c>
      <c r="I186" s="103">
        <f>SUM(I188)</f>
        <v>0</v>
      </c>
      <c r="J186" s="56">
        <f t="shared" ref="J186" si="288">SUM(K186+L186)</f>
        <v>12000</v>
      </c>
      <c r="K186" s="46">
        <f>SUM(K188)</f>
        <v>12000</v>
      </c>
      <c r="L186" s="46">
        <f>SUM(L188)</f>
        <v>0</v>
      </c>
      <c r="M186" s="56">
        <f t="shared" ref="M186" si="289">SUM(N186+O186)</f>
        <v>15000</v>
      </c>
      <c r="N186" s="46">
        <f>SUM(N188)</f>
        <v>15000</v>
      </c>
      <c r="O186" s="46">
        <f>SUM(O188)</f>
        <v>0</v>
      </c>
      <c r="P186" s="56">
        <f t="shared" ref="P186" si="290">SUM(Q186+R186)</f>
        <v>3000</v>
      </c>
      <c r="Q186" s="56">
        <f t="shared" si="245"/>
        <v>3000</v>
      </c>
      <c r="R186" s="56">
        <f t="shared" si="246"/>
        <v>0</v>
      </c>
      <c r="S186" s="56">
        <f t="shared" ref="S186" si="291">SUM(T186+U186)</f>
        <v>15000</v>
      </c>
      <c r="T186" s="46">
        <f>SUM(T188)</f>
        <v>15000</v>
      </c>
      <c r="U186" s="46">
        <f>SUM(U188)</f>
        <v>0</v>
      </c>
      <c r="V186" s="56">
        <f t="shared" ref="V186" si="292">SUM(W186+X186)</f>
        <v>15000</v>
      </c>
      <c r="W186" s="46">
        <f>SUM(W188)</f>
        <v>15000</v>
      </c>
      <c r="X186" s="46">
        <f>SUM(X188)</f>
        <v>0</v>
      </c>
      <c r="Y186" s="49">
        <f t="shared" si="253"/>
        <v>3000</v>
      </c>
    </row>
    <row r="187" spans="1:25">
      <c r="A187" s="75"/>
      <c r="B187" s="76"/>
      <c r="C187" s="76"/>
      <c r="D187" s="76"/>
      <c r="E187" s="57" t="s">
        <v>5</v>
      </c>
      <c r="F187" s="76"/>
      <c r="G187" s="128"/>
      <c r="H187" s="103"/>
      <c r="I187" s="103"/>
      <c r="J187" s="56"/>
      <c r="K187" s="46"/>
      <c r="L187" s="46"/>
      <c r="M187" s="56"/>
      <c r="N187" s="46"/>
      <c r="O187" s="46"/>
      <c r="P187" s="56"/>
      <c r="Q187" s="56">
        <f t="shared" si="245"/>
        <v>0</v>
      </c>
      <c r="R187" s="56">
        <f t="shared" si="246"/>
        <v>0</v>
      </c>
      <c r="S187" s="56"/>
      <c r="T187" s="46"/>
      <c r="U187" s="46"/>
      <c r="V187" s="56"/>
      <c r="W187" s="46"/>
      <c r="X187" s="46"/>
      <c r="Y187" s="49"/>
    </row>
    <row r="188" spans="1:25">
      <c r="A188" s="75"/>
      <c r="B188" s="76"/>
      <c r="C188" s="76"/>
      <c r="D188" s="76"/>
      <c r="E188" s="62" t="s">
        <v>426</v>
      </c>
      <c r="F188" s="76">
        <v>4727</v>
      </c>
      <c r="G188" s="128">
        <f t="shared" si="247"/>
        <v>8785.6</v>
      </c>
      <c r="H188" s="103">
        <v>8785.6</v>
      </c>
      <c r="I188" s="103"/>
      <c r="J188" s="56">
        <f t="shared" ref="J188" si="293">SUM(K188+L188)</f>
        <v>12000</v>
      </c>
      <c r="K188" s="46">
        <v>12000</v>
      </c>
      <c r="L188" s="46"/>
      <c r="M188" s="56">
        <f t="shared" ref="M188" si="294">SUM(N188+O188)</f>
        <v>15000</v>
      </c>
      <c r="N188" s="46">
        <v>15000</v>
      </c>
      <c r="O188" s="46"/>
      <c r="P188" s="56">
        <f t="shared" ref="P188" si="295">SUM(Q188+R188)</f>
        <v>3000</v>
      </c>
      <c r="Q188" s="56">
        <f t="shared" si="245"/>
        <v>3000</v>
      </c>
      <c r="R188" s="56">
        <f t="shared" si="246"/>
        <v>0</v>
      </c>
      <c r="S188" s="56">
        <f t="shared" ref="S188" si="296">SUM(T188+U188)</f>
        <v>15000</v>
      </c>
      <c r="T188" s="46">
        <v>15000</v>
      </c>
      <c r="U188" s="46"/>
      <c r="V188" s="56">
        <f t="shared" ref="V188" si="297">SUM(W188+X188)</f>
        <v>15000</v>
      </c>
      <c r="W188" s="46">
        <v>15000</v>
      </c>
      <c r="X188" s="46"/>
      <c r="Y188" s="49">
        <f t="shared" si="253"/>
        <v>3000</v>
      </c>
    </row>
    <row r="189" spans="1:25" s="5" customFormat="1">
      <c r="A189" s="77" t="s">
        <v>264</v>
      </c>
      <c r="B189" s="78" t="s">
        <v>265</v>
      </c>
      <c r="C189" s="78" t="s">
        <v>193</v>
      </c>
      <c r="D189" s="78" t="s">
        <v>193</v>
      </c>
      <c r="E189" s="58" t="s">
        <v>266</v>
      </c>
      <c r="F189" s="87"/>
      <c r="G189" s="128">
        <f t="shared" ref="G189:G206" si="298">SUM(H189+I189)</f>
        <v>678251.3</v>
      </c>
      <c r="H189" s="131">
        <f>SUM(H191+H199)</f>
        <v>604258.30000000005</v>
      </c>
      <c r="I189" s="131">
        <f>SUM(I191+I199)</f>
        <v>73993</v>
      </c>
      <c r="J189" s="56">
        <f t="shared" ref="J189" si="299">SUM(K189+L189)</f>
        <v>851622.70000000007</v>
      </c>
      <c r="K189" s="61">
        <f>SUM(K191+K199)</f>
        <v>639664.30000000005</v>
      </c>
      <c r="L189" s="61">
        <f>SUM(L191+L199)</f>
        <v>211958.39999999999</v>
      </c>
      <c r="M189" s="56">
        <f t="shared" ref="M189" si="300">SUM(N189+O189)</f>
        <v>738308.39999999991</v>
      </c>
      <c r="N189" s="61">
        <f>SUM(N191+N199)</f>
        <v>738308.39999999991</v>
      </c>
      <c r="O189" s="61">
        <f>SUM(O191+O199)</f>
        <v>0</v>
      </c>
      <c r="P189" s="56">
        <f t="shared" ref="P189" si="301">SUM(Q189+R189)</f>
        <v>-113314.30000000013</v>
      </c>
      <c r="Q189" s="56">
        <f t="shared" ref="Q189:Q207" si="302">SUM(N189-K189)</f>
        <v>98644.09999999986</v>
      </c>
      <c r="R189" s="56">
        <f t="shared" ref="R189:R207" si="303">SUM(O189-L189)</f>
        <v>-211958.39999999999</v>
      </c>
      <c r="S189" s="56">
        <f t="shared" ref="S189" si="304">SUM(T189+U189)</f>
        <v>769308.39999999991</v>
      </c>
      <c r="T189" s="61">
        <f>SUM(T191+T199)</f>
        <v>769308.39999999991</v>
      </c>
      <c r="U189" s="61">
        <f>SUM(U191+U199)</f>
        <v>0</v>
      </c>
      <c r="V189" s="56">
        <f t="shared" ref="V189" si="305">SUM(W189+X189)</f>
        <v>780308.39999999991</v>
      </c>
      <c r="W189" s="61">
        <f>SUM(W191+W199)</f>
        <v>780308.39999999991</v>
      </c>
      <c r="X189" s="61">
        <f>SUM(X191+X199)</f>
        <v>0</v>
      </c>
      <c r="Y189" s="49">
        <f t="shared" ref="Y189:Y206" si="306">SUM(M189-J189)</f>
        <v>-113314.30000000016</v>
      </c>
    </row>
    <row r="190" spans="1:25">
      <c r="A190" s="75"/>
      <c r="B190" s="76"/>
      <c r="C190" s="76"/>
      <c r="D190" s="76"/>
      <c r="E190" s="57" t="s">
        <v>5</v>
      </c>
      <c r="F190" s="76"/>
      <c r="G190" s="128"/>
      <c r="H190" s="103"/>
      <c r="I190" s="103"/>
      <c r="J190" s="56"/>
      <c r="K190" s="46"/>
      <c r="L190" s="46"/>
      <c r="M190" s="56"/>
      <c r="N190" s="46"/>
      <c r="O190" s="46"/>
      <c r="P190" s="56"/>
      <c r="Q190" s="56">
        <f t="shared" si="302"/>
        <v>0</v>
      </c>
      <c r="R190" s="56">
        <f t="shared" si="303"/>
        <v>0</v>
      </c>
      <c r="S190" s="56"/>
      <c r="T190" s="46"/>
      <c r="U190" s="46"/>
      <c r="V190" s="56"/>
      <c r="W190" s="46"/>
      <c r="X190" s="46"/>
      <c r="Y190" s="49"/>
    </row>
    <row r="191" spans="1:25" s="5" customFormat="1">
      <c r="A191" s="77" t="s">
        <v>267</v>
      </c>
      <c r="B191" s="78" t="s">
        <v>265</v>
      </c>
      <c r="C191" s="78" t="s">
        <v>196</v>
      </c>
      <c r="D191" s="78" t="s">
        <v>193</v>
      </c>
      <c r="E191" s="58" t="s">
        <v>268</v>
      </c>
      <c r="F191" s="87"/>
      <c r="G191" s="128">
        <f t="shared" si="298"/>
        <v>471667</v>
      </c>
      <c r="H191" s="131">
        <f>SUM(H193)</f>
        <v>398500</v>
      </c>
      <c r="I191" s="131">
        <f>SUM(I193)</f>
        <v>73167</v>
      </c>
      <c r="J191" s="56">
        <f t="shared" ref="J191" si="307">SUM(K191+L191)</f>
        <v>627479.19999999995</v>
      </c>
      <c r="K191" s="61">
        <f>SUM(K193)</f>
        <v>415520.8</v>
      </c>
      <c r="L191" s="61">
        <f>SUM(L193)</f>
        <v>211958.39999999999</v>
      </c>
      <c r="M191" s="56">
        <f t="shared" ref="M191" si="308">SUM(N191+O191)</f>
        <v>490612.1</v>
      </c>
      <c r="N191" s="61">
        <f>SUM(N193)</f>
        <v>490612.1</v>
      </c>
      <c r="O191" s="61">
        <f>SUM(O193)</f>
        <v>0</v>
      </c>
      <c r="P191" s="56">
        <f t="shared" ref="P191" si="309">SUM(Q191+R191)</f>
        <v>-136867.1</v>
      </c>
      <c r="Q191" s="56">
        <f t="shared" si="302"/>
        <v>75091.299999999988</v>
      </c>
      <c r="R191" s="56">
        <f t="shared" si="303"/>
        <v>-211958.39999999999</v>
      </c>
      <c r="S191" s="56">
        <f t="shared" ref="S191" si="310">SUM(T191+U191)</f>
        <v>510612.1</v>
      </c>
      <c r="T191" s="61">
        <f>SUM(T193)</f>
        <v>510612.1</v>
      </c>
      <c r="U191" s="61">
        <f>SUM(U193)</f>
        <v>0</v>
      </c>
      <c r="V191" s="56">
        <f t="shared" ref="V191" si="311">SUM(W191+X191)</f>
        <v>518612.1</v>
      </c>
      <c r="W191" s="61">
        <f>SUM(W193)</f>
        <v>518612.1</v>
      </c>
      <c r="X191" s="61">
        <f>SUM(X193)</f>
        <v>0</v>
      </c>
      <c r="Y191" s="49">
        <f t="shared" si="306"/>
        <v>-136867.09999999998</v>
      </c>
    </row>
    <row r="192" spans="1:25">
      <c r="A192" s="75"/>
      <c r="B192" s="76"/>
      <c r="C192" s="76"/>
      <c r="D192" s="76"/>
      <c r="E192" s="57" t="s">
        <v>198</v>
      </c>
      <c r="F192" s="76"/>
      <c r="G192" s="128"/>
      <c r="H192" s="103"/>
      <c r="I192" s="103"/>
      <c r="J192" s="56"/>
      <c r="K192" s="46"/>
      <c r="L192" s="46"/>
      <c r="M192" s="56"/>
      <c r="N192" s="46"/>
      <c r="O192" s="46"/>
      <c r="P192" s="56"/>
      <c r="Q192" s="56">
        <f t="shared" si="302"/>
        <v>0</v>
      </c>
      <c r="R192" s="56">
        <f t="shared" si="303"/>
        <v>0</v>
      </c>
      <c r="S192" s="56"/>
      <c r="T192" s="46"/>
      <c r="U192" s="46"/>
      <c r="V192" s="56"/>
      <c r="W192" s="46"/>
      <c r="X192" s="46"/>
      <c r="Y192" s="49"/>
    </row>
    <row r="193" spans="1:25">
      <c r="A193" s="75" t="s">
        <v>269</v>
      </c>
      <c r="B193" s="76" t="s">
        <v>265</v>
      </c>
      <c r="C193" s="76" t="s">
        <v>196</v>
      </c>
      <c r="D193" s="76" t="s">
        <v>196</v>
      </c>
      <c r="E193" s="57" t="s">
        <v>270</v>
      </c>
      <c r="F193" s="76"/>
      <c r="G193" s="128">
        <f t="shared" si="298"/>
        <v>471667</v>
      </c>
      <c r="H193" s="103">
        <f>SUM(H195)</f>
        <v>398500</v>
      </c>
      <c r="I193" s="103">
        <f>SUM(I195:I198)</f>
        <v>73167</v>
      </c>
      <c r="J193" s="56">
        <f t="shared" ref="J193" si="312">SUM(K193+L193)</f>
        <v>627479.19999999995</v>
      </c>
      <c r="K193" s="46">
        <f>SUM(K195)</f>
        <v>415520.8</v>
      </c>
      <c r="L193" s="46">
        <f>SUM(L195:L198)</f>
        <v>211958.39999999999</v>
      </c>
      <c r="M193" s="56">
        <f t="shared" ref="M193" si="313">SUM(N193+O193)</f>
        <v>490612.1</v>
      </c>
      <c r="N193" s="46">
        <f>SUM(N195)</f>
        <v>490612.1</v>
      </c>
      <c r="O193" s="46">
        <f>SUM(O195)</f>
        <v>0</v>
      </c>
      <c r="P193" s="56">
        <f t="shared" ref="P193" si="314">SUM(Q193+R193)</f>
        <v>-136867.1</v>
      </c>
      <c r="Q193" s="56">
        <f t="shared" si="302"/>
        <v>75091.299999999988</v>
      </c>
      <c r="R193" s="56">
        <f t="shared" si="303"/>
        <v>-211958.39999999999</v>
      </c>
      <c r="S193" s="56">
        <f t="shared" ref="S193" si="315">SUM(T193+U193)</f>
        <v>510612.1</v>
      </c>
      <c r="T193" s="46">
        <f>SUM(T195)</f>
        <v>510612.1</v>
      </c>
      <c r="U193" s="46">
        <f>SUM(U195)</f>
        <v>0</v>
      </c>
      <c r="V193" s="56">
        <f t="shared" ref="V193" si="316">SUM(W193+X193)</f>
        <v>518612.1</v>
      </c>
      <c r="W193" s="46">
        <f>SUM(W195)</f>
        <v>518612.1</v>
      </c>
      <c r="X193" s="46">
        <f>SUM(X195)</f>
        <v>0</v>
      </c>
      <c r="Y193" s="49">
        <f t="shared" si="306"/>
        <v>-136867.09999999998</v>
      </c>
    </row>
    <row r="194" spans="1:25">
      <c r="A194" s="75"/>
      <c r="B194" s="76"/>
      <c r="C194" s="76"/>
      <c r="D194" s="76"/>
      <c r="E194" s="57" t="s">
        <v>5</v>
      </c>
      <c r="F194" s="76"/>
      <c r="G194" s="128"/>
      <c r="H194" s="103"/>
      <c r="I194" s="103"/>
      <c r="J194" s="56"/>
      <c r="K194" s="46"/>
      <c r="L194" s="46"/>
      <c r="M194" s="56"/>
      <c r="N194" s="46"/>
      <c r="O194" s="46"/>
      <c r="P194" s="56"/>
      <c r="Q194" s="56">
        <f t="shared" si="302"/>
        <v>0</v>
      </c>
      <c r="R194" s="56">
        <f t="shared" si="303"/>
        <v>0</v>
      </c>
      <c r="S194" s="56"/>
      <c r="T194" s="46"/>
      <c r="U194" s="46"/>
      <c r="V194" s="56"/>
      <c r="W194" s="46"/>
      <c r="X194" s="46"/>
      <c r="Y194" s="49"/>
    </row>
    <row r="195" spans="1:25" ht="21">
      <c r="A195" s="75"/>
      <c r="B195" s="76"/>
      <c r="C195" s="76"/>
      <c r="D195" s="76"/>
      <c r="E195" s="57" t="s">
        <v>329</v>
      </c>
      <c r="F195" s="76" t="s">
        <v>330</v>
      </c>
      <c r="G195" s="128">
        <f t="shared" si="298"/>
        <v>398500</v>
      </c>
      <c r="H195" s="103">
        <v>398500</v>
      </c>
      <c r="I195" s="103"/>
      <c r="J195" s="56">
        <f t="shared" ref="J195:J198" si="317">SUM(K195+L195)</f>
        <v>415520.8</v>
      </c>
      <c r="K195" s="46">
        <v>415520.8</v>
      </c>
      <c r="L195" s="46"/>
      <c r="M195" s="56">
        <f t="shared" ref="M195:M198" si="318">SUM(N195+O195)</f>
        <v>490612.1</v>
      </c>
      <c r="N195" s="46">
        <v>490612.1</v>
      </c>
      <c r="O195" s="46"/>
      <c r="P195" s="56">
        <f t="shared" ref="P195:P198" si="319">SUM(Q195+R195)</f>
        <v>75091.299999999988</v>
      </c>
      <c r="Q195" s="56">
        <f t="shared" si="302"/>
        <v>75091.299999999988</v>
      </c>
      <c r="R195" s="56">
        <f t="shared" si="303"/>
        <v>0</v>
      </c>
      <c r="S195" s="56">
        <f t="shared" ref="S195:S198" si="320">SUM(T195+U195)</f>
        <v>510612.1</v>
      </c>
      <c r="T195" s="46">
        <v>510612.1</v>
      </c>
      <c r="U195" s="46"/>
      <c r="V195" s="56">
        <f t="shared" ref="V195:V198" si="321">SUM(W195+X195)</f>
        <v>518612.1</v>
      </c>
      <c r="W195" s="46">
        <v>518612.1</v>
      </c>
      <c r="X195" s="46"/>
      <c r="Y195" s="49">
        <f t="shared" si="306"/>
        <v>75091.299999999988</v>
      </c>
    </row>
    <row r="196" spans="1:25" ht="12">
      <c r="A196" s="75"/>
      <c r="B196" s="76"/>
      <c r="C196" s="76"/>
      <c r="D196" s="76"/>
      <c r="E196" s="68" t="s">
        <v>430</v>
      </c>
      <c r="F196" s="76">
        <v>5113</v>
      </c>
      <c r="G196" s="128">
        <f t="shared" si="298"/>
        <v>65691</v>
      </c>
      <c r="H196" s="103"/>
      <c r="I196" s="103">
        <v>65691</v>
      </c>
      <c r="J196" s="56">
        <f t="shared" si="317"/>
        <v>209958.39999999999</v>
      </c>
      <c r="K196" s="46"/>
      <c r="L196" s="46">
        <v>209958.39999999999</v>
      </c>
      <c r="M196" s="56">
        <f t="shared" si="318"/>
        <v>0</v>
      </c>
      <c r="N196" s="46"/>
      <c r="O196" s="46"/>
      <c r="P196" s="56">
        <f t="shared" si="319"/>
        <v>-209958.39999999999</v>
      </c>
      <c r="Q196" s="56">
        <f t="shared" si="302"/>
        <v>0</v>
      </c>
      <c r="R196" s="56">
        <f t="shared" si="303"/>
        <v>-209958.39999999999</v>
      </c>
      <c r="S196" s="56">
        <f t="shared" si="320"/>
        <v>0</v>
      </c>
      <c r="T196" s="46"/>
      <c r="U196" s="46"/>
      <c r="V196" s="56">
        <f t="shared" si="321"/>
        <v>0</v>
      </c>
      <c r="W196" s="46"/>
      <c r="X196" s="46"/>
      <c r="Y196" s="49">
        <f t="shared" si="306"/>
        <v>-209958.39999999999</v>
      </c>
    </row>
    <row r="197" spans="1:25" ht="12">
      <c r="A197" s="75"/>
      <c r="B197" s="76"/>
      <c r="C197" s="76"/>
      <c r="D197" s="76"/>
      <c r="E197" s="68" t="s">
        <v>429</v>
      </c>
      <c r="F197" s="76">
        <v>5122</v>
      </c>
      <c r="G197" s="128">
        <f t="shared" si="298"/>
        <v>5926</v>
      </c>
      <c r="H197" s="103"/>
      <c r="I197" s="103">
        <v>5926</v>
      </c>
      <c r="J197" s="56">
        <f t="shared" si="317"/>
        <v>0</v>
      </c>
      <c r="K197" s="46"/>
      <c r="L197" s="46"/>
      <c r="M197" s="56">
        <f t="shared" si="318"/>
        <v>0</v>
      </c>
      <c r="N197" s="46"/>
      <c r="O197" s="46"/>
      <c r="P197" s="56">
        <f t="shared" si="319"/>
        <v>0</v>
      </c>
      <c r="Q197" s="56">
        <f t="shared" si="302"/>
        <v>0</v>
      </c>
      <c r="R197" s="56">
        <f t="shared" si="303"/>
        <v>0</v>
      </c>
      <c r="S197" s="56">
        <f t="shared" si="320"/>
        <v>0</v>
      </c>
      <c r="T197" s="46"/>
      <c r="U197" s="46"/>
      <c r="V197" s="56">
        <f t="shared" si="321"/>
        <v>0</v>
      </c>
      <c r="W197" s="46"/>
      <c r="X197" s="46"/>
      <c r="Y197" s="49">
        <f t="shared" si="306"/>
        <v>0</v>
      </c>
    </row>
    <row r="198" spans="1:25" ht="12">
      <c r="A198" s="75"/>
      <c r="B198" s="76"/>
      <c r="C198" s="76"/>
      <c r="D198" s="76"/>
      <c r="E198" s="68" t="s">
        <v>431</v>
      </c>
      <c r="F198" s="76">
        <v>5134</v>
      </c>
      <c r="G198" s="128">
        <f t="shared" si="298"/>
        <v>1550</v>
      </c>
      <c r="H198" s="103"/>
      <c r="I198" s="103">
        <v>1550</v>
      </c>
      <c r="J198" s="56">
        <f t="shared" si="317"/>
        <v>2000</v>
      </c>
      <c r="K198" s="46"/>
      <c r="L198" s="46">
        <v>2000</v>
      </c>
      <c r="M198" s="56">
        <f t="shared" si="318"/>
        <v>0</v>
      </c>
      <c r="N198" s="46"/>
      <c r="O198" s="46"/>
      <c r="P198" s="56">
        <f t="shared" si="319"/>
        <v>-2000</v>
      </c>
      <c r="Q198" s="56">
        <f t="shared" si="302"/>
        <v>0</v>
      </c>
      <c r="R198" s="56">
        <f t="shared" si="303"/>
        <v>-2000</v>
      </c>
      <c r="S198" s="56">
        <f t="shared" si="320"/>
        <v>0</v>
      </c>
      <c r="T198" s="46"/>
      <c r="U198" s="46"/>
      <c r="V198" s="56">
        <f t="shared" si="321"/>
        <v>0</v>
      </c>
      <c r="W198" s="46"/>
      <c r="X198" s="46"/>
      <c r="Y198" s="49">
        <f t="shared" si="306"/>
        <v>-2000</v>
      </c>
    </row>
    <row r="199" spans="1:25" s="5" customFormat="1">
      <c r="A199" s="77" t="s">
        <v>271</v>
      </c>
      <c r="B199" s="78" t="s">
        <v>265</v>
      </c>
      <c r="C199" s="78" t="s">
        <v>206</v>
      </c>
      <c r="D199" s="78" t="s">
        <v>193</v>
      </c>
      <c r="E199" s="58" t="s">
        <v>272</v>
      </c>
      <c r="F199" s="87"/>
      <c r="G199" s="128">
        <f t="shared" si="298"/>
        <v>206584.3</v>
      </c>
      <c r="H199" s="131">
        <f>SUM(H201)</f>
        <v>205758.3</v>
      </c>
      <c r="I199" s="131">
        <f>SUM(I201)</f>
        <v>826</v>
      </c>
      <c r="J199" s="56">
        <f t="shared" ref="J199" si="322">SUM(K199+L199)</f>
        <v>224143.5</v>
      </c>
      <c r="K199" s="61">
        <f>SUM(K201)</f>
        <v>224143.5</v>
      </c>
      <c r="L199" s="61">
        <f>SUM(L201)</f>
        <v>0</v>
      </c>
      <c r="M199" s="56">
        <f t="shared" ref="M199" si="323">SUM(N199+O199)</f>
        <v>247696.3</v>
      </c>
      <c r="N199" s="61">
        <f>SUM(N201)</f>
        <v>247696.3</v>
      </c>
      <c r="O199" s="61">
        <f>SUM(O201)</f>
        <v>0</v>
      </c>
      <c r="P199" s="56">
        <f t="shared" ref="P199" si="324">SUM(Q199+R199)</f>
        <v>23552.799999999988</v>
      </c>
      <c r="Q199" s="56">
        <f t="shared" si="302"/>
        <v>23552.799999999988</v>
      </c>
      <c r="R199" s="56">
        <f t="shared" si="303"/>
        <v>0</v>
      </c>
      <c r="S199" s="56">
        <f t="shared" ref="S199" si="325">SUM(T199+U199)</f>
        <v>258696.3</v>
      </c>
      <c r="T199" s="61">
        <f>SUM(T201)</f>
        <v>258696.3</v>
      </c>
      <c r="U199" s="61">
        <f>SUM(U201)</f>
        <v>0</v>
      </c>
      <c r="V199" s="56">
        <f t="shared" ref="V199" si="326">SUM(W199+X199)</f>
        <v>261696.3</v>
      </c>
      <c r="W199" s="61">
        <f>SUM(W201)</f>
        <v>261696.3</v>
      </c>
      <c r="X199" s="61">
        <f>SUM(X201)</f>
        <v>0</v>
      </c>
      <c r="Y199" s="49">
        <f t="shared" si="306"/>
        <v>23552.799999999988</v>
      </c>
    </row>
    <row r="200" spans="1:25">
      <c r="A200" s="75"/>
      <c r="B200" s="76"/>
      <c r="C200" s="76"/>
      <c r="D200" s="76"/>
      <c r="E200" s="57" t="s">
        <v>198</v>
      </c>
      <c r="F200" s="76"/>
      <c r="G200" s="128"/>
      <c r="H200" s="103"/>
      <c r="I200" s="103"/>
      <c r="J200" s="56"/>
      <c r="K200" s="46"/>
      <c r="L200" s="46"/>
      <c r="M200" s="56"/>
      <c r="N200" s="46"/>
      <c r="O200" s="46"/>
      <c r="P200" s="56"/>
      <c r="Q200" s="56">
        <f t="shared" si="302"/>
        <v>0</v>
      </c>
      <c r="R200" s="56">
        <f t="shared" si="303"/>
        <v>0</v>
      </c>
      <c r="S200" s="56"/>
      <c r="T200" s="46"/>
      <c r="U200" s="46"/>
      <c r="V200" s="56"/>
      <c r="W200" s="46"/>
      <c r="X200" s="46"/>
      <c r="Y200" s="49"/>
    </row>
    <row r="201" spans="1:25">
      <c r="A201" s="75" t="s">
        <v>273</v>
      </c>
      <c r="B201" s="76" t="s">
        <v>265</v>
      </c>
      <c r="C201" s="76" t="s">
        <v>206</v>
      </c>
      <c r="D201" s="76" t="s">
        <v>196</v>
      </c>
      <c r="E201" s="57" t="s">
        <v>274</v>
      </c>
      <c r="F201" s="76"/>
      <c r="G201" s="128">
        <f t="shared" si="298"/>
        <v>206584.3</v>
      </c>
      <c r="H201" s="103">
        <f>SUM(H203)</f>
        <v>205758.3</v>
      </c>
      <c r="I201" s="103">
        <f>SUM(I203)</f>
        <v>826</v>
      </c>
      <c r="J201" s="56">
        <f t="shared" ref="J201" si="327">SUM(K201+L201)</f>
        <v>224143.5</v>
      </c>
      <c r="K201" s="46">
        <f>SUM(K203)</f>
        <v>224143.5</v>
      </c>
      <c r="L201" s="46">
        <f>SUM(L203)</f>
        <v>0</v>
      </c>
      <c r="M201" s="56">
        <f t="shared" ref="M201" si="328">SUM(N201+O201)</f>
        <v>247696.3</v>
      </c>
      <c r="N201" s="46">
        <f>SUM(N203)</f>
        <v>247696.3</v>
      </c>
      <c r="O201" s="46">
        <f>SUM(O203)</f>
        <v>0</v>
      </c>
      <c r="P201" s="56">
        <f t="shared" ref="P201" si="329">SUM(Q201+R201)</f>
        <v>23552.799999999988</v>
      </c>
      <c r="Q201" s="56">
        <f t="shared" si="302"/>
        <v>23552.799999999988</v>
      </c>
      <c r="R201" s="56">
        <f t="shared" si="303"/>
        <v>0</v>
      </c>
      <c r="S201" s="56">
        <f t="shared" ref="S201" si="330">SUM(T201+U201)</f>
        <v>258696.3</v>
      </c>
      <c r="T201" s="46">
        <f>SUM(T203)</f>
        <v>258696.3</v>
      </c>
      <c r="U201" s="46">
        <f>SUM(U203)</f>
        <v>0</v>
      </c>
      <c r="V201" s="56">
        <f t="shared" ref="V201" si="331">SUM(W201+X201)</f>
        <v>261696.3</v>
      </c>
      <c r="W201" s="46">
        <f>SUM(W203)</f>
        <v>261696.3</v>
      </c>
      <c r="X201" s="46">
        <f>SUM(X203)</f>
        <v>0</v>
      </c>
      <c r="Y201" s="49">
        <f t="shared" si="306"/>
        <v>23552.799999999988</v>
      </c>
    </row>
    <row r="202" spans="1:25">
      <c r="A202" s="75"/>
      <c r="B202" s="76"/>
      <c r="C202" s="76"/>
      <c r="D202" s="76"/>
      <c r="E202" s="57" t="s">
        <v>5</v>
      </c>
      <c r="F202" s="76"/>
      <c r="G202" s="128"/>
      <c r="H202" s="103"/>
      <c r="I202" s="103"/>
      <c r="J202" s="56"/>
      <c r="K202" s="46"/>
      <c r="L202" s="46"/>
      <c r="M202" s="56"/>
      <c r="N202" s="46"/>
      <c r="O202" s="46"/>
      <c r="P202" s="56"/>
      <c r="Q202" s="56">
        <f t="shared" si="302"/>
        <v>0</v>
      </c>
      <c r="R202" s="56">
        <f t="shared" si="303"/>
        <v>0</v>
      </c>
      <c r="S202" s="56"/>
      <c r="T202" s="46"/>
      <c r="U202" s="46"/>
      <c r="V202" s="56"/>
      <c r="W202" s="46"/>
      <c r="X202" s="46"/>
      <c r="Y202" s="49"/>
    </row>
    <row r="203" spans="1:25" s="5" customFormat="1">
      <c r="A203" s="77"/>
      <c r="B203" s="78"/>
      <c r="C203" s="78"/>
      <c r="D203" s="78"/>
      <c r="E203" s="58" t="s">
        <v>389</v>
      </c>
      <c r="F203" s="87"/>
      <c r="G203" s="128">
        <f t="shared" si="298"/>
        <v>206584.3</v>
      </c>
      <c r="H203" s="131">
        <f>SUM(H204)</f>
        <v>205758.3</v>
      </c>
      <c r="I203" s="131">
        <f>SUM(I205)</f>
        <v>826</v>
      </c>
      <c r="J203" s="56">
        <f t="shared" ref="J203:J205" si="332">SUM(K203+L203)</f>
        <v>224143.5</v>
      </c>
      <c r="K203" s="61">
        <f>SUM(K204)</f>
        <v>224143.5</v>
      </c>
      <c r="L203" s="61">
        <f>SUM(L205)</f>
        <v>0</v>
      </c>
      <c r="M203" s="56">
        <f t="shared" ref="M203:M205" si="333">SUM(N203+O203)</f>
        <v>247696.3</v>
      </c>
      <c r="N203" s="61">
        <f>SUM(N204)</f>
        <v>247696.3</v>
      </c>
      <c r="O203" s="61">
        <f>SUM(O204)</f>
        <v>0</v>
      </c>
      <c r="P203" s="56">
        <f t="shared" ref="P203:P205" si="334">SUM(Q203+R203)</f>
        <v>23552.799999999988</v>
      </c>
      <c r="Q203" s="56">
        <f t="shared" si="302"/>
        <v>23552.799999999988</v>
      </c>
      <c r="R203" s="56">
        <f t="shared" si="303"/>
        <v>0</v>
      </c>
      <c r="S203" s="56">
        <f t="shared" ref="S203:S205" si="335">SUM(T203+U203)</f>
        <v>258696.3</v>
      </c>
      <c r="T203" s="61">
        <f>SUM(T204)</f>
        <v>258696.3</v>
      </c>
      <c r="U203" s="61">
        <f>SUM(U204)</f>
        <v>0</v>
      </c>
      <c r="V203" s="56">
        <f t="shared" ref="V203:V205" si="336">SUM(W203+X203)</f>
        <v>261696.3</v>
      </c>
      <c r="W203" s="61">
        <f>SUM(W204)</f>
        <v>261696.3</v>
      </c>
      <c r="X203" s="61">
        <f>SUM(X204)</f>
        <v>0</v>
      </c>
      <c r="Y203" s="49">
        <f t="shared" si="306"/>
        <v>23552.799999999988</v>
      </c>
    </row>
    <row r="204" spans="1:25" ht="21">
      <c r="A204" s="75"/>
      <c r="B204" s="76"/>
      <c r="C204" s="76"/>
      <c r="D204" s="76"/>
      <c r="E204" s="57" t="s">
        <v>329</v>
      </c>
      <c r="F204" s="76" t="s">
        <v>330</v>
      </c>
      <c r="G204" s="128">
        <f t="shared" si="298"/>
        <v>205758.3</v>
      </c>
      <c r="H204" s="103">
        <v>205758.3</v>
      </c>
      <c r="I204" s="103"/>
      <c r="J204" s="56">
        <f t="shared" si="332"/>
        <v>224143.5</v>
      </c>
      <c r="K204" s="46">
        <v>224143.5</v>
      </c>
      <c r="L204" s="46"/>
      <c r="M204" s="56">
        <f t="shared" si="333"/>
        <v>247696.3</v>
      </c>
      <c r="N204" s="46">
        <v>247696.3</v>
      </c>
      <c r="O204" s="46"/>
      <c r="P204" s="56">
        <f t="shared" si="334"/>
        <v>23552.799999999988</v>
      </c>
      <c r="Q204" s="56">
        <f t="shared" si="302"/>
        <v>23552.799999999988</v>
      </c>
      <c r="R204" s="56">
        <f t="shared" si="303"/>
        <v>0</v>
      </c>
      <c r="S204" s="56">
        <f t="shared" si="335"/>
        <v>258696.3</v>
      </c>
      <c r="T204" s="46">
        <v>258696.3</v>
      </c>
      <c r="U204" s="46"/>
      <c r="V204" s="56">
        <f t="shared" si="336"/>
        <v>261696.3</v>
      </c>
      <c r="W204" s="46">
        <v>261696.3</v>
      </c>
      <c r="X204" s="46"/>
      <c r="Y204" s="49">
        <f t="shared" si="306"/>
        <v>23552.799999999988</v>
      </c>
    </row>
    <row r="205" spans="1:25" ht="12">
      <c r="A205" s="75"/>
      <c r="B205" s="76"/>
      <c r="C205" s="76"/>
      <c r="D205" s="76"/>
      <c r="E205" s="68" t="s">
        <v>429</v>
      </c>
      <c r="F205" s="76">
        <v>5122</v>
      </c>
      <c r="G205" s="128">
        <f t="shared" si="298"/>
        <v>826</v>
      </c>
      <c r="H205" s="103"/>
      <c r="I205" s="103">
        <v>826</v>
      </c>
      <c r="J205" s="56">
        <f t="shared" si="332"/>
        <v>0</v>
      </c>
      <c r="K205" s="46"/>
      <c r="L205" s="46"/>
      <c r="M205" s="56">
        <f t="shared" si="333"/>
        <v>0</v>
      </c>
      <c r="N205" s="46"/>
      <c r="O205" s="46"/>
      <c r="P205" s="56">
        <f t="shared" si="334"/>
        <v>0</v>
      </c>
      <c r="Q205" s="56">
        <f t="shared" si="302"/>
        <v>0</v>
      </c>
      <c r="R205" s="56">
        <f t="shared" si="303"/>
        <v>0</v>
      </c>
      <c r="S205" s="56">
        <f t="shared" si="335"/>
        <v>0</v>
      </c>
      <c r="T205" s="46"/>
      <c r="U205" s="46"/>
      <c r="V205" s="56">
        <f t="shared" si="336"/>
        <v>0</v>
      </c>
      <c r="W205" s="46"/>
      <c r="X205" s="46"/>
      <c r="Y205" s="49">
        <f t="shared" si="306"/>
        <v>0</v>
      </c>
    </row>
    <row r="206" spans="1:25" s="5" customFormat="1">
      <c r="A206" s="77" t="s">
        <v>275</v>
      </c>
      <c r="B206" s="78" t="s">
        <v>276</v>
      </c>
      <c r="C206" s="78" t="s">
        <v>193</v>
      </c>
      <c r="D206" s="78" t="s">
        <v>193</v>
      </c>
      <c r="E206" s="58" t="s">
        <v>277</v>
      </c>
      <c r="F206" s="87"/>
      <c r="G206" s="128">
        <f t="shared" si="298"/>
        <v>17781</v>
      </c>
      <c r="H206" s="131">
        <f>SUM(H208)</f>
        <v>17781</v>
      </c>
      <c r="I206" s="131">
        <f>SUM(I208)</f>
        <v>0</v>
      </c>
      <c r="J206" s="56">
        <f t="shared" ref="J206" si="337">SUM(K206+L206)</f>
        <v>20000</v>
      </c>
      <c r="K206" s="61">
        <f>SUM(K208)</f>
        <v>20000</v>
      </c>
      <c r="L206" s="61">
        <f>SUM(L208)</f>
        <v>0</v>
      </c>
      <c r="M206" s="56">
        <f t="shared" ref="M206" si="338">SUM(N206+O206)</f>
        <v>25000</v>
      </c>
      <c r="N206" s="61">
        <f>SUM(N208)</f>
        <v>25000</v>
      </c>
      <c r="O206" s="61">
        <f>SUM(O208)</f>
        <v>0</v>
      </c>
      <c r="P206" s="56">
        <f t="shared" ref="P206" si="339">SUM(Q206+R206)</f>
        <v>5000</v>
      </c>
      <c r="Q206" s="56">
        <f t="shared" si="302"/>
        <v>5000</v>
      </c>
      <c r="R206" s="56">
        <f t="shared" si="303"/>
        <v>0</v>
      </c>
      <c r="S206" s="56">
        <f t="shared" ref="S206" si="340">SUM(T206+U206)</f>
        <v>25000</v>
      </c>
      <c r="T206" s="61">
        <f>SUM(T208)</f>
        <v>25000</v>
      </c>
      <c r="U206" s="61">
        <f>SUM(U208)</f>
        <v>0</v>
      </c>
      <c r="V206" s="56">
        <f t="shared" ref="V206" si="341">SUM(W206+X206)</f>
        <v>25000</v>
      </c>
      <c r="W206" s="61">
        <f>SUM(W208)</f>
        <v>25000</v>
      </c>
      <c r="X206" s="61">
        <f>SUM(X208)</f>
        <v>0</v>
      </c>
      <c r="Y206" s="49">
        <f t="shared" si="306"/>
        <v>5000</v>
      </c>
    </row>
    <row r="207" spans="1:25">
      <c r="A207" s="75"/>
      <c r="B207" s="76"/>
      <c r="C207" s="76"/>
      <c r="D207" s="76"/>
      <c r="E207" s="57" t="s">
        <v>5</v>
      </c>
      <c r="F207" s="76"/>
      <c r="G207" s="128"/>
      <c r="H207" s="103"/>
      <c r="I207" s="103"/>
      <c r="J207" s="56"/>
      <c r="K207" s="46"/>
      <c r="L207" s="46"/>
      <c r="M207" s="56"/>
      <c r="N207" s="46"/>
      <c r="O207" s="46"/>
      <c r="P207" s="56"/>
      <c r="Q207" s="56">
        <f t="shared" si="302"/>
        <v>0</v>
      </c>
      <c r="R207" s="56">
        <f t="shared" si="303"/>
        <v>0</v>
      </c>
      <c r="S207" s="56"/>
      <c r="T207" s="46"/>
      <c r="U207" s="46"/>
      <c r="V207" s="56"/>
      <c r="W207" s="46"/>
      <c r="X207" s="46"/>
      <c r="Y207" s="49"/>
    </row>
    <row r="208" spans="1:25" s="5" customFormat="1" ht="21">
      <c r="A208" s="77" t="s">
        <v>278</v>
      </c>
      <c r="B208" s="78" t="s">
        <v>276</v>
      </c>
      <c r="C208" s="78" t="s">
        <v>228</v>
      </c>
      <c r="D208" s="78" t="s">
        <v>193</v>
      </c>
      <c r="E208" s="58" t="s">
        <v>279</v>
      </c>
      <c r="F208" s="87"/>
      <c r="G208" s="128">
        <f t="shared" ref="G208:G220" si="342">SUM(H208+I208)</f>
        <v>17781</v>
      </c>
      <c r="H208" s="131">
        <f>SUM(H210)</f>
        <v>17781</v>
      </c>
      <c r="I208" s="131">
        <f>SUM(I210)</f>
        <v>0</v>
      </c>
      <c r="J208" s="56">
        <f t="shared" ref="J208" si="343">SUM(K208+L208)</f>
        <v>20000</v>
      </c>
      <c r="K208" s="61">
        <f>SUM(K210)</f>
        <v>20000</v>
      </c>
      <c r="L208" s="61">
        <f>SUM(L210)</f>
        <v>0</v>
      </c>
      <c r="M208" s="56">
        <f t="shared" ref="M208" si="344">SUM(N208+O208)</f>
        <v>25000</v>
      </c>
      <c r="N208" s="61">
        <f>SUM(N210)</f>
        <v>25000</v>
      </c>
      <c r="O208" s="61">
        <f>SUM(O210)</f>
        <v>0</v>
      </c>
      <c r="P208" s="56">
        <f t="shared" ref="P208" si="345">SUM(Q208+R208)</f>
        <v>5000</v>
      </c>
      <c r="Q208" s="56">
        <f t="shared" ref="Q208:Q220" si="346">SUM(N208-K208)</f>
        <v>5000</v>
      </c>
      <c r="R208" s="56">
        <f t="shared" ref="R208:R220" si="347">SUM(O208-L208)</f>
        <v>0</v>
      </c>
      <c r="S208" s="56">
        <f t="shared" ref="S208" si="348">SUM(T208+U208)</f>
        <v>25000</v>
      </c>
      <c r="T208" s="61">
        <f>SUM(T210)</f>
        <v>25000</v>
      </c>
      <c r="U208" s="61">
        <f>SUM(U210)</f>
        <v>0</v>
      </c>
      <c r="V208" s="56">
        <f t="shared" ref="V208" si="349">SUM(W208+X208)</f>
        <v>25000</v>
      </c>
      <c r="W208" s="61">
        <f>SUM(W210)</f>
        <v>25000</v>
      </c>
      <c r="X208" s="61">
        <f>SUM(X210)</f>
        <v>0</v>
      </c>
      <c r="Y208" s="49">
        <f t="shared" ref="Y208:Y220" si="350">SUM(M208-J208)</f>
        <v>5000</v>
      </c>
    </row>
    <row r="209" spans="1:25">
      <c r="A209" s="75"/>
      <c r="B209" s="76"/>
      <c r="C209" s="76"/>
      <c r="D209" s="76"/>
      <c r="E209" s="57" t="s">
        <v>198</v>
      </c>
      <c r="F209" s="76"/>
      <c r="G209" s="128"/>
      <c r="H209" s="103"/>
      <c r="I209" s="103"/>
      <c r="J209" s="56"/>
      <c r="K209" s="46"/>
      <c r="L209" s="46"/>
      <c r="M209" s="56"/>
      <c r="N209" s="46"/>
      <c r="O209" s="46"/>
      <c r="P209" s="56"/>
      <c r="Q209" s="56">
        <f t="shared" si="346"/>
        <v>0</v>
      </c>
      <c r="R209" s="56">
        <f t="shared" si="347"/>
        <v>0</v>
      </c>
      <c r="S209" s="56"/>
      <c r="T209" s="46"/>
      <c r="U209" s="46"/>
      <c r="V209" s="56"/>
      <c r="W209" s="46"/>
      <c r="X209" s="46"/>
      <c r="Y209" s="49"/>
    </row>
    <row r="210" spans="1:25" ht="21">
      <c r="A210" s="75" t="s">
        <v>280</v>
      </c>
      <c r="B210" s="76" t="s">
        <v>276</v>
      </c>
      <c r="C210" s="76" t="s">
        <v>228</v>
      </c>
      <c r="D210" s="76" t="s">
        <v>196</v>
      </c>
      <c r="E210" s="57" t="s">
        <v>279</v>
      </c>
      <c r="F210" s="76"/>
      <c r="G210" s="128">
        <f t="shared" si="342"/>
        <v>17781</v>
      </c>
      <c r="H210" s="103">
        <f>SUM(H212)</f>
        <v>17781</v>
      </c>
      <c r="I210" s="103">
        <f>SUM(I212)</f>
        <v>0</v>
      </c>
      <c r="J210" s="56">
        <f t="shared" ref="J210" si="351">SUM(K210+L210)</f>
        <v>20000</v>
      </c>
      <c r="K210" s="46">
        <f>SUM(K212)</f>
        <v>20000</v>
      </c>
      <c r="L210" s="46">
        <f>SUM(L212)</f>
        <v>0</v>
      </c>
      <c r="M210" s="56">
        <f t="shared" ref="M210" si="352">SUM(N210+O210)</f>
        <v>25000</v>
      </c>
      <c r="N210" s="46">
        <f>SUM(N212)</f>
        <v>25000</v>
      </c>
      <c r="O210" s="46">
        <f>SUM(O212)</f>
        <v>0</v>
      </c>
      <c r="P210" s="56">
        <f t="shared" ref="P210" si="353">SUM(Q210+R210)</f>
        <v>5000</v>
      </c>
      <c r="Q210" s="56">
        <f t="shared" si="346"/>
        <v>5000</v>
      </c>
      <c r="R210" s="56">
        <f t="shared" si="347"/>
        <v>0</v>
      </c>
      <c r="S210" s="56">
        <f t="shared" ref="S210" si="354">SUM(T210+U210)</f>
        <v>25000</v>
      </c>
      <c r="T210" s="46">
        <f>SUM(T212)</f>
        <v>25000</v>
      </c>
      <c r="U210" s="46">
        <f>SUM(U212)</f>
        <v>0</v>
      </c>
      <c r="V210" s="56">
        <f t="shared" ref="V210" si="355">SUM(W210+X210)</f>
        <v>25000</v>
      </c>
      <c r="W210" s="46">
        <f>SUM(W212)</f>
        <v>25000</v>
      </c>
      <c r="X210" s="46">
        <f>SUM(X212)</f>
        <v>0</v>
      </c>
      <c r="Y210" s="49">
        <f t="shared" si="350"/>
        <v>5000</v>
      </c>
    </row>
    <row r="211" spans="1:25">
      <c r="A211" s="75"/>
      <c r="B211" s="76"/>
      <c r="C211" s="76"/>
      <c r="D211" s="76"/>
      <c r="E211" s="57" t="s">
        <v>5</v>
      </c>
      <c r="F211" s="76"/>
      <c r="G211" s="128"/>
      <c r="H211" s="103"/>
      <c r="I211" s="103"/>
      <c r="J211" s="56"/>
      <c r="K211" s="46"/>
      <c r="L211" s="46"/>
      <c r="M211" s="56"/>
      <c r="N211" s="46"/>
      <c r="O211" s="46"/>
      <c r="P211" s="56"/>
      <c r="Q211" s="56">
        <f t="shared" si="346"/>
        <v>0</v>
      </c>
      <c r="R211" s="56">
        <f t="shared" si="347"/>
        <v>0</v>
      </c>
      <c r="S211" s="56"/>
      <c r="T211" s="46"/>
      <c r="U211" s="46"/>
      <c r="V211" s="56"/>
      <c r="W211" s="46"/>
      <c r="X211" s="46"/>
      <c r="Y211" s="49"/>
    </row>
    <row r="212" spans="1:25">
      <c r="A212" s="75"/>
      <c r="B212" s="76"/>
      <c r="C212" s="76"/>
      <c r="D212" s="76"/>
      <c r="E212" s="57" t="s">
        <v>331</v>
      </c>
      <c r="F212" s="76" t="s">
        <v>332</v>
      </c>
      <c r="G212" s="128">
        <f t="shared" si="342"/>
        <v>17781</v>
      </c>
      <c r="H212" s="103">
        <v>17781</v>
      </c>
      <c r="I212" s="103"/>
      <c r="J212" s="56">
        <f t="shared" ref="J212" si="356">SUM(K212+L212)</f>
        <v>20000</v>
      </c>
      <c r="K212" s="46">
        <v>20000</v>
      </c>
      <c r="L212" s="46"/>
      <c r="M212" s="56">
        <f t="shared" ref="M212" si="357">SUM(N212+O212)</f>
        <v>25000</v>
      </c>
      <c r="N212" s="46">
        <v>25000</v>
      </c>
      <c r="O212" s="46"/>
      <c r="P212" s="56">
        <f t="shared" ref="P212" si="358">SUM(Q212+R212)</f>
        <v>5000</v>
      </c>
      <c r="Q212" s="56">
        <f t="shared" si="346"/>
        <v>5000</v>
      </c>
      <c r="R212" s="56">
        <f t="shared" si="347"/>
        <v>0</v>
      </c>
      <c r="S212" s="56">
        <f t="shared" ref="S212" si="359">SUM(T212+U212)</f>
        <v>25000</v>
      </c>
      <c r="T212" s="46">
        <v>25000</v>
      </c>
      <c r="U212" s="46"/>
      <c r="V212" s="56">
        <f t="shared" ref="V212" si="360">SUM(W212+X212)</f>
        <v>25000</v>
      </c>
      <c r="W212" s="46">
        <v>25000</v>
      </c>
      <c r="X212" s="46"/>
      <c r="Y212" s="49">
        <f t="shared" si="350"/>
        <v>5000</v>
      </c>
    </row>
    <row r="213" spans="1:25" s="5" customFormat="1" ht="21">
      <c r="A213" s="77" t="s">
        <v>281</v>
      </c>
      <c r="B213" s="78" t="s">
        <v>282</v>
      </c>
      <c r="C213" s="78" t="s">
        <v>193</v>
      </c>
      <c r="D213" s="78" t="s">
        <v>193</v>
      </c>
      <c r="E213" s="58" t="s">
        <v>283</v>
      </c>
      <c r="F213" s="87"/>
      <c r="G213" s="128">
        <f t="shared" si="342"/>
        <v>0</v>
      </c>
      <c r="H213" s="103">
        <f>SUM(H214)</f>
        <v>0</v>
      </c>
      <c r="I213" s="103">
        <f>SUM(I214)</f>
        <v>0</v>
      </c>
      <c r="J213" s="56">
        <f t="shared" ref="J213" si="361">SUM(K213+L213)</f>
        <v>0</v>
      </c>
      <c r="K213" s="46">
        <f>SUM(K214)</f>
        <v>0</v>
      </c>
      <c r="L213" s="46">
        <f>SUM(L214)</f>
        <v>0</v>
      </c>
      <c r="M213" s="56">
        <f t="shared" ref="M213" si="362">SUM(N213+O213)</f>
        <v>0</v>
      </c>
      <c r="N213" s="46">
        <f>SUM(N214)</f>
        <v>0</v>
      </c>
      <c r="O213" s="46">
        <f>SUM(O214)</f>
        <v>0</v>
      </c>
      <c r="P213" s="56">
        <f t="shared" ref="P213" si="363">SUM(Q213+R213)</f>
        <v>0</v>
      </c>
      <c r="Q213" s="56">
        <f t="shared" si="346"/>
        <v>0</v>
      </c>
      <c r="R213" s="56">
        <f t="shared" si="347"/>
        <v>0</v>
      </c>
      <c r="S213" s="56">
        <f t="shared" ref="S213" si="364">SUM(T213+U213)</f>
        <v>0</v>
      </c>
      <c r="T213" s="46">
        <f>SUM(T214)</f>
        <v>0</v>
      </c>
      <c r="U213" s="46">
        <f>SUM(U214)</f>
        <v>0</v>
      </c>
      <c r="V213" s="56">
        <f t="shared" ref="V213" si="365">SUM(W213+X213)</f>
        <v>0</v>
      </c>
      <c r="W213" s="46">
        <f>SUM(W214)</f>
        <v>0</v>
      </c>
      <c r="X213" s="46">
        <f>SUM(X214)</f>
        <v>0</v>
      </c>
      <c r="Y213" s="49">
        <f t="shared" si="350"/>
        <v>0</v>
      </c>
    </row>
    <row r="214" spans="1:25">
      <c r="A214" s="75"/>
      <c r="B214" s="76"/>
      <c r="C214" s="76"/>
      <c r="D214" s="76"/>
      <c r="E214" s="57" t="s">
        <v>5</v>
      </c>
      <c r="F214" s="76"/>
      <c r="G214" s="128"/>
      <c r="H214" s="103"/>
      <c r="I214" s="103"/>
      <c r="J214" s="56"/>
      <c r="K214" s="46"/>
      <c r="L214" s="46"/>
      <c r="M214" s="56"/>
      <c r="N214" s="46"/>
      <c r="O214" s="46"/>
      <c r="P214" s="56"/>
      <c r="Q214" s="56">
        <f t="shared" si="346"/>
        <v>0</v>
      </c>
      <c r="R214" s="56">
        <f t="shared" si="347"/>
        <v>0</v>
      </c>
      <c r="S214" s="56"/>
      <c r="T214" s="46"/>
      <c r="U214" s="46"/>
      <c r="V214" s="56"/>
      <c r="W214" s="46"/>
      <c r="X214" s="46"/>
      <c r="Y214" s="49"/>
    </row>
    <row r="215" spans="1:25" s="5" customFormat="1">
      <c r="A215" s="77" t="s">
        <v>284</v>
      </c>
      <c r="B215" s="78" t="s">
        <v>282</v>
      </c>
      <c r="C215" s="78" t="s">
        <v>196</v>
      </c>
      <c r="D215" s="78" t="s">
        <v>193</v>
      </c>
      <c r="E215" s="58" t="s">
        <v>285</v>
      </c>
      <c r="F215" s="87"/>
      <c r="G215" s="128">
        <f t="shared" si="342"/>
        <v>0</v>
      </c>
      <c r="H215" s="131">
        <f>SUM(H217)</f>
        <v>0</v>
      </c>
      <c r="I215" s="131">
        <f>SUM(I217)</f>
        <v>0</v>
      </c>
      <c r="J215" s="56">
        <f t="shared" ref="J215" si="366">SUM(K215+L215)</f>
        <v>100000</v>
      </c>
      <c r="K215" s="61">
        <f>SUM(K217)</f>
        <v>100000</v>
      </c>
      <c r="L215" s="61">
        <f>SUM(L217)</f>
        <v>0</v>
      </c>
      <c r="M215" s="56">
        <f t="shared" ref="M215" si="367">SUM(N215+O215)</f>
        <v>203952.2</v>
      </c>
      <c r="N215" s="61">
        <f>SUM(N217)</f>
        <v>203952.2</v>
      </c>
      <c r="O215" s="61">
        <f>SUM(O217)</f>
        <v>0</v>
      </c>
      <c r="P215" s="56">
        <f t="shared" ref="P215" si="368">SUM(Q215+R215)</f>
        <v>103952.20000000001</v>
      </c>
      <c r="Q215" s="56">
        <f t="shared" si="346"/>
        <v>103952.20000000001</v>
      </c>
      <c r="R215" s="56">
        <f t="shared" si="347"/>
        <v>0</v>
      </c>
      <c r="S215" s="56">
        <f t="shared" ref="S215" si="369">SUM(T215+U215)</f>
        <v>179461</v>
      </c>
      <c r="T215" s="61">
        <f>SUM(T217)</f>
        <v>179461</v>
      </c>
      <c r="U215" s="61">
        <f>SUM(U217)</f>
        <v>0</v>
      </c>
      <c r="V215" s="56">
        <f t="shared" ref="V215" si="370">SUM(W215+X215)</f>
        <v>133235.79999999999</v>
      </c>
      <c r="W215" s="61">
        <f>SUM(W217)</f>
        <v>133235.79999999999</v>
      </c>
      <c r="X215" s="61">
        <f>SUM(X217)</f>
        <v>0</v>
      </c>
      <c r="Y215" s="49">
        <f t="shared" si="350"/>
        <v>103952.20000000001</v>
      </c>
    </row>
    <row r="216" spans="1:25">
      <c r="A216" s="75"/>
      <c r="B216" s="76"/>
      <c r="C216" s="76"/>
      <c r="D216" s="76"/>
      <c r="E216" s="57" t="s">
        <v>198</v>
      </c>
      <c r="F216" s="76"/>
      <c r="G216" s="128"/>
      <c r="H216" s="103"/>
      <c r="I216" s="103"/>
      <c r="J216" s="56"/>
      <c r="K216" s="46"/>
      <c r="L216" s="46"/>
      <c r="M216" s="56"/>
      <c r="N216" s="46"/>
      <c r="O216" s="46"/>
      <c r="P216" s="56"/>
      <c r="Q216" s="56">
        <f t="shared" si="346"/>
        <v>0</v>
      </c>
      <c r="R216" s="56">
        <f t="shared" si="347"/>
        <v>0</v>
      </c>
      <c r="S216" s="56"/>
      <c r="T216" s="46"/>
      <c r="U216" s="46"/>
      <c r="V216" s="56"/>
      <c r="W216" s="46"/>
      <c r="X216" s="46"/>
      <c r="Y216" s="49"/>
    </row>
    <row r="217" spans="1:25">
      <c r="A217" s="75" t="s">
        <v>286</v>
      </c>
      <c r="B217" s="76" t="s">
        <v>282</v>
      </c>
      <c r="C217" s="76" t="s">
        <v>196</v>
      </c>
      <c r="D217" s="76" t="s">
        <v>215</v>
      </c>
      <c r="E217" s="57" t="s">
        <v>287</v>
      </c>
      <c r="F217" s="76"/>
      <c r="G217" s="128">
        <f t="shared" si="342"/>
        <v>0</v>
      </c>
      <c r="H217" s="103">
        <f>SUM(H219)</f>
        <v>0</v>
      </c>
      <c r="I217" s="103">
        <f>SUM(I219)</f>
        <v>0</v>
      </c>
      <c r="J217" s="56">
        <f t="shared" ref="J217" si="371">SUM(K217+L217)</f>
        <v>100000</v>
      </c>
      <c r="K217" s="46">
        <f>SUM(K219)</f>
        <v>100000</v>
      </c>
      <c r="L217" s="46">
        <f>SUM(L219)</f>
        <v>0</v>
      </c>
      <c r="M217" s="56">
        <f t="shared" ref="M217" si="372">SUM(N217+O217)</f>
        <v>203952.2</v>
      </c>
      <c r="N217" s="46">
        <f>SUM(N219)</f>
        <v>203952.2</v>
      </c>
      <c r="O217" s="46">
        <f>SUM(O219)</f>
        <v>0</v>
      </c>
      <c r="P217" s="56">
        <f t="shared" ref="P217" si="373">SUM(Q217+R217)</f>
        <v>103952.20000000001</v>
      </c>
      <c r="Q217" s="56">
        <f t="shared" si="346"/>
        <v>103952.20000000001</v>
      </c>
      <c r="R217" s="56">
        <f t="shared" si="347"/>
        <v>0</v>
      </c>
      <c r="S217" s="56">
        <f t="shared" ref="S217" si="374">SUM(T217+U217)</f>
        <v>179461</v>
      </c>
      <c r="T217" s="46">
        <f>SUM(T219)</f>
        <v>179461</v>
      </c>
      <c r="U217" s="46">
        <f>SUM(U219)</f>
        <v>0</v>
      </c>
      <c r="V217" s="56">
        <f t="shared" ref="V217" si="375">SUM(W217+X217)</f>
        <v>133235.79999999999</v>
      </c>
      <c r="W217" s="46">
        <f>SUM(W219)</f>
        <v>133235.79999999999</v>
      </c>
      <c r="X217" s="46">
        <f>SUM(X219)</f>
        <v>0</v>
      </c>
      <c r="Y217" s="49">
        <f t="shared" si="350"/>
        <v>103952.20000000001</v>
      </c>
    </row>
    <row r="218" spans="1:25">
      <c r="A218" s="75"/>
      <c r="B218" s="76"/>
      <c r="C218" s="76"/>
      <c r="D218" s="76"/>
      <c r="E218" s="57" t="s">
        <v>5</v>
      </c>
      <c r="F218" s="76"/>
      <c r="G218" s="128"/>
      <c r="H218" s="103"/>
      <c r="I218" s="103"/>
      <c r="J218" s="56"/>
      <c r="K218" s="46"/>
      <c r="L218" s="46"/>
      <c r="M218" s="56"/>
      <c r="N218" s="46"/>
      <c r="O218" s="46"/>
      <c r="P218" s="56"/>
      <c r="Q218" s="56">
        <f t="shared" si="346"/>
        <v>0</v>
      </c>
      <c r="R218" s="56">
        <f t="shared" si="347"/>
        <v>0</v>
      </c>
      <c r="S218" s="56"/>
      <c r="T218" s="46"/>
      <c r="U218" s="46"/>
      <c r="V218" s="56"/>
      <c r="W218" s="46"/>
      <c r="X218" s="46"/>
      <c r="Y218" s="49">
        <f t="shared" si="350"/>
        <v>0</v>
      </c>
    </row>
    <row r="219" spans="1:25">
      <c r="A219" s="75"/>
      <c r="B219" s="76"/>
      <c r="C219" s="76"/>
      <c r="D219" s="76"/>
      <c r="E219" s="57" t="s">
        <v>333</v>
      </c>
      <c r="F219" s="76" t="s">
        <v>334</v>
      </c>
      <c r="G219" s="128">
        <f t="shared" si="342"/>
        <v>0</v>
      </c>
      <c r="H219" s="103"/>
      <c r="I219" s="103"/>
      <c r="J219" s="56">
        <f t="shared" ref="J219:J220" si="376">SUM(K219+L219)</f>
        <v>100000</v>
      </c>
      <c r="K219" s="46">
        <v>100000</v>
      </c>
      <c r="L219" s="46"/>
      <c r="M219" s="56">
        <f t="shared" ref="M219:M220" si="377">SUM(N219+O219)</f>
        <v>203952.2</v>
      </c>
      <c r="N219" s="46">
        <v>203952.2</v>
      </c>
      <c r="O219" s="46"/>
      <c r="P219" s="56">
        <f t="shared" ref="P219:P220" si="378">SUM(Q219+R219)</f>
        <v>103952.20000000001</v>
      </c>
      <c r="Q219" s="56">
        <f t="shared" si="346"/>
        <v>103952.20000000001</v>
      </c>
      <c r="R219" s="56">
        <f t="shared" si="347"/>
        <v>0</v>
      </c>
      <c r="S219" s="56">
        <f t="shared" ref="S219:S220" si="379">SUM(T219+U219)</f>
        <v>179461</v>
      </c>
      <c r="T219" s="46">
        <v>179461</v>
      </c>
      <c r="U219" s="46"/>
      <c r="V219" s="56">
        <f t="shared" ref="V219:V220" si="380">SUM(W219+X219)</f>
        <v>133235.79999999999</v>
      </c>
      <c r="W219" s="46">
        <v>133235.79999999999</v>
      </c>
      <c r="X219" s="46"/>
      <c r="Y219" s="49">
        <f t="shared" si="350"/>
        <v>103952.20000000001</v>
      </c>
    </row>
    <row r="220" spans="1:25" ht="11.25" thickBot="1">
      <c r="A220" s="82"/>
      <c r="B220" s="83"/>
      <c r="C220" s="83"/>
      <c r="D220" s="83"/>
      <c r="E220" s="73" t="s">
        <v>390</v>
      </c>
      <c r="F220" s="83" t="s">
        <v>290</v>
      </c>
      <c r="G220" s="134">
        <f t="shared" si="342"/>
        <v>0</v>
      </c>
      <c r="H220" s="135"/>
      <c r="I220" s="135"/>
      <c r="J220" s="74">
        <f t="shared" si="376"/>
        <v>0</v>
      </c>
      <c r="K220" s="48"/>
      <c r="L220" s="48"/>
      <c r="M220" s="74">
        <f t="shared" si="377"/>
        <v>0</v>
      </c>
      <c r="N220" s="48"/>
      <c r="O220" s="48"/>
      <c r="P220" s="74">
        <f t="shared" si="378"/>
        <v>0</v>
      </c>
      <c r="Q220" s="74">
        <f t="shared" si="346"/>
        <v>0</v>
      </c>
      <c r="R220" s="74">
        <f t="shared" si="347"/>
        <v>0</v>
      </c>
      <c r="S220" s="74">
        <f t="shared" si="379"/>
        <v>0</v>
      </c>
      <c r="T220" s="48"/>
      <c r="U220" s="48"/>
      <c r="V220" s="74">
        <f t="shared" si="380"/>
        <v>0</v>
      </c>
      <c r="W220" s="48"/>
      <c r="X220" s="48"/>
      <c r="Y220" s="51">
        <f t="shared" si="350"/>
        <v>0</v>
      </c>
    </row>
    <row r="225" spans="1:25" ht="14.25">
      <c r="A225" s="162"/>
      <c r="B225" s="162"/>
      <c r="C225" s="162"/>
      <c r="D225" s="162"/>
      <c r="E225" s="162"/>
      <c r="F225" s="162"/>
      <c r="G225" s="162"/>
      <c r="H225" s="162"/>
      <c r="I225" s="162"/>
      <c r="J225" s="162"/>
      <c r="K225" s="162"/>
      <c r="L225" s="162"/>
      <c r="M225" s="162"/>
      <c r="N225" s="162"/>
      <c r="O225" s="162"/>
      <c r="P225" s="162"/>
      <c r="Q225" s="162"/>
      <c r="R225" s="162"/>
      <c r="S225" s="162"/>
      <c r="T225" s="162"/>
      <c r="U225" s="162"/>
      <c r="V225" s="162"/>
      <c r="W225" s="162"/>
      <c r="X225" s="162"/>
      <c r="Y225" s="162"/>
    </row>
  </sheetData>
  <mergeCells count="27">
    <mergeCell ref="A2:X2"/>
    <mergeCell ref="E4:E6"/>
    <mergeCell ref="A4:A6"/>
    <mergeCell ref="B4:B6"/>
    <mergeCell ref="C4:C6"/>
    <mergeCell ref="D4:D6"/>
    <mergeCell ref="P4:R4"/>
    <mergeCell ref="P5:P6"/>
    <mergeCell ref="M5:M6"/>
    <mergeCell ref="N5:O5"/>
    <mergeCell ref="S5:S6"/>
    <mergeCell ref="T5:U5"/>
    <mergeCell ref="V5:V6"/>
    <mergeCell ref="Q5:R5"/>
    <mergeCell ref="A225:Y225"/>
    <mergeCell ref="Y5:Y6"/>
    <mergeCell ref="G4:I4"/>
    <mergeCell ref="J4:L4"/>
    <mergeCell ref="G5:G6"/>
    <mergeCell ref="H5:I5"/>
    <mergeCell ref="J5:J6"/>
    <mergeCell ref="K5:L5"/>
    <mergeCell ref="M4:O4"/>
    <mergeCell ref="S4:U4"/>
    <mergeCell ref="V4:X4"/>
    <mergeCell ref="F4:F6"/>
    <mergeCell ref="W5:X5"/>
  </mergeCells>
  <pageMargins left="0.2" right="0.2" top="0.2" bottom="0.2" header="0.2" footer="0.2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7</vt:lpstr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Hetum Hamamchyan</dc:creator>
  <cp:lastModifiedBy>User</cp:lastModifiedBy>
  <cp:lastPrinted>2023-11-29T11:21:23Z</cp:lastPrinted>
  <dcterms:created xsi:type="dcterms:W3CDTF">2022-06-16T10:33:45Z</dcterms:created>
  <dcterms:modified xsi:type="dcterms:W3CDTF">2023-11-29T11:21:48Z</dcterms:modified>
</cp:coreProperties>
</file>